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Arkusz1" sheetId="10" r:id="rId10"/>
  </sheets>
  <definedNames>
    <definedName name="_xlnm.Print_Area_1">'1'!$A$1:$G$21</definedName>
    <definedName name="_xlnm.Print_Area_10">'7'!$A$1:$F$11</definedName>
    <definedName name="_xlnm.Print_Area_11">#REF!</definedName>
    <definedName name="_xlnm.Print_Area_12">#REF!</definedName>
    <definedName name="_xlnm.Print_Area_13">#REF!</definedName>
    <definedName name="_xlnm.Print_Area_14">'8'!$A$1:$F$14</definedName>
    <definedName name="_xlnm.Print_Area_2">'2'!$A$1:$R$89</definedName>
    <definedName name="_xlnm.Print_Area_3">'3'!$A$1:$D$23</definedName>
    <definedName name="_xlnm.Print_Area_4">'4'!$A$1:$L$33</definedName>
    <definedName name="_xlnm.Print_Area_5">'5'!$A$1:$L$21</definedName>
    <definedName name="_xlnm.Print_Area_6">#REF!</definedName>
    <definedName name="_xlnm.Print_Area_7">'6'!$A$1:$G$44</definedName>
    <definedName name="_xlnm.Print_Area_8">#REF!</definedName>
    <definedName name="_xlnm.Print_Area_9">#REF!</definedName>
    <definedName name="_xlnm.Print_Area" localSheetId="0">'1'!$A$1:$G$154</definedName>
    <definedName name="_xlnm.Print_Area" localSheetId="1">'2'!$A$1:$R$88</definedName>
    <definedName name="_xlnm.Print_Area" localSheetId="2">'3'!$A$1:$D$23</definedName>
    <definedName name="_xlnm.Print_Area" localSheetId="3">'4'!$A$1:$L$33</definedName>
    <definedName name="_xlnm.Print_Area" localSheetId="4">'5'!$A$1:$L$21</definedName>
    <definedName name="_xlnm.Print_Area" localSheetId="5">'6'!$A$1:$G$44</definedName>
    <definedName name="_xlnm.Print_Area" localSheetId="6">'7'!$A$1:$F$11</definedName>
    <definedName name="_xlnm.Print_Area" localSheetId="7">'8'!$A$1:$F$14</definedName>
  </definedNames>
  <calcPr fullCalcOnLoad="1"/>
</workbook>
</file>

<file path=xl/sharedStrings.xml><?xml version="1.0" encoding="utf-8"?>
<sst xmlns="http://schemas.openxmlformats.org/spreadsheetml/2006/main" count="613" uniqueCount="404">
  <si>
    <t>w złotych</t>
  </si>
  <si>
    <t>Dział</t>
  </si>
  <si>
    <t>Rozdział*</t>
  </si>
  <si>
    <t>§</t>
  </si>
  <si>
    <t>Źródła dochodów</t>
  </si>
  <si>
    <t>z tego:</t>
  </si>
  <si>
    <t>Ogółem:</t>
  </si>
  <si>
    <t>* do fakultatywnego wykorzystania przez organ stanowiący</t>
  </si>
  <si>
    <t>Rozdział</t>
  </si>
  <si>
    <t>§*</t>
  </si>
  <si>
    <t>Nazwa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</si>
  <si>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</si>
  <si>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</si>
  <si>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</si>
  <si>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</si>
  <si>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</si>
  <si>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</si>
  <si>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z tytułu poręczeń
i gwarancji</t>
  </si>
  <si>
    <t>Wydatki na obsługę długu</t>
  </si>
  <si>
    <t>Inwestycje i zakupy inwestycyjne</t>
  </si>
  <si>
    <t>w tym:</t>
  </si>
  <si>
    <t>Zakup i objęcie akcji i udziałów</t>
  </si>
  <si>
    <t>Wynagrodzenia i składki od nich naliczane</t>
  </si>
  <si>
    <t>Wydatki związane z realizacją zadań statutowych</t>
  </si>
  <si>
    <t>na programy finansowane z udziałem środków, o których mowa w art. 5 ust. 1 pkt 2 i 3, w części związanej z realizacją zadań jednostki samorządu terytorialnego</t>
  </si>
  <si>
    <t>O10</t>
  </si>
  <si>
    <t>O1008</t>
  </si>
  <si>
    <t>O1030</t>
  </si>
  <si>
    <t>O1095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</si>
  <si>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</si>
  <si>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</si>
  <si>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</si>
  <si>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</si>
  <si>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</si>
  <si>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</si>
  <si>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</si>
  <si>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</si>
  <si>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</si>
  <si>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</si>
  <si>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</si>
  <si>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</si>
  <si>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</si>
  <si>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</si>
  <si>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</si>
  <si>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</si>
  <si>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</si>
  <si>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</si>
  <si>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</si>
  <si>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</si>
  <si>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</si>
  <si>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</si>
  <si>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</si>
  <si>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</si>
  <si>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</si>
  <si>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</si>
  <si>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</si>
  <si>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</si>
  <si>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</si>
  <si>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</si>
  <si>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</si>
  <si>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</si>
  <si>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</si>
  <si>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</si>
  <si>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</si>
  <si>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</si>
  <si>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</si>
  <si>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</si>
  <si>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</si>
  <si>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</si>
  <si>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</si>
  <si>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</si>
  <si>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</si>
  <si>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</si>
  <si>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Załącznik Nr 4</t>
  </si>
  <si>
    <t xml:space="preserve">                       Rady Gminy Manowo</t>
  </si>
  <si>
    <t>§**</t>
  </si>
  <si>
    <t>Dotacje
ogółem</t>
  </si>
  <si>
    <t>Wydatki
ogółem
(6+12)</t>
  </si>
  <si>
    <t>Ogółem</t>
  </si>
  <si>
    <t>* kol. 2 do fakultatywnego wykorzystania  w zakresie dochodów</t>
  </si>
  <si>
    <t>** kol. 3 do fakultatywnego wykorzystania  w zakresie wydatków</t>
  </si>
  <si>
    <t>Jednostka pomocnicza</t>
  </si>
  <si>
    <t>Fundusz sołecki</t>
  </si>
  <si>
    <t>Pozostałe wydatki</t>
  </si>
  <si>
    <t>Sołectwo Grzybnica</t>
  </si>
  <si>
    <t>Sołectwo Wyszewo</t>
  </si>
  <si>
    <t>Sołectwo Rosnowo</t>
  </si>
  <si>
    <t>Sołectwo Wyszebórz</t>
  </si>
  <si>
    <t>Sołectwo Cewlino</t>
  </si>
  <si>
    <t>Sołectwo Manowo</t>
  </si>
  <si>
    <t>Sołectwo Kretomino</t>
  </si>
  <si>
    <t>Osiedle Bonin</t>
  </si>
  <si>
    <t>Osiedle Rosnowo</t>
  </si>
  <si>
    <t>* - do fakultatywnego wykorzystania</t>
  </si>
  <si>
    <t>Nazwa instytucji</t>
  </si>
  <si>
    <t>Kwota dotacji</t>
  </si>
  <si>
    <t>Gminny Ośrodek Kultury w Wyszewie</t>
  </si>
  <si>
    <t>Biblioteki Gminne</t>
  </si>
  <si>
    <t>* kol. 4 do wykorzystania fakultatywnego</t>
  </si>
  <si>
    <t>Nazwa zadania</t>
  </si>
  <si>
    <t>Dotacje do Stowarzyszeń i Fundacji</t>
  </si>
  <si>
    <t>Dotacje dla TPD- punkty przedszkolne: Manowo i Wyszewo</t>
  </si>
  <si>
    <t>Dotacje dla Klubów Sportowych</t>
  </si>
  <si>
    <t>Rolnictwo i łowiectwo</t>
  </si>
  <si>
    <t>Melioracje wodne</t>
  </si>
  <si>
    <t>Izby rolnicze</t>
  </si>
  <si>
    <t>Pozostała działalność</t>
  </si>
  <si>
    <t>Wytwarzanie i zaopatrywanie w energię elektryczną, gaz i wodę</t>
  </si>
  <si>
    <t>Dostarczanie wody</t>
  </si>
  <si>
    <t>Transport i łączność</t>
  </si>
  <si>
    <t>Drogi publiczne powiatowe</t>
  </si>
  <si>
    <t>Drogi publiczne gminne</t>
  </si>
  <si>
    <t>Turystyka</t>
  </si>
  <si>
    <t>Gospodarka mieszkaniowa</t>
  </si>
  <si>
    <t>Gospodarka gruntami i nieruchomosciami</t>
  </si>
  <si>
    <t>Działalność usługowa</t>
  </si>
  <si>
    <t>Plany zagospodarowania przestrzennego</t>
  </si>
  <si>
    <t>Administracja publiczna</t>
  </si>
  <si>
    <t>Rady gmin</t>
  </si>
  <si>
    <t>Urzędy gmin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</si>
  <si>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</si>
  <si>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</si>
  <si>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</si>
  <si>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</si>
  <si>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Ochotnicze straże pożarne</t>
  </si>
  <si>
    <t>Obrona cywilna</t>
  </si>
  <si>
    <t>Zadania ratownictwa górskiego i wodnego</t>
  </si>
  <si>
    <t>Zarządzanie kryzysowe</t>
  </si>
  <si>
    <t>Straż gminna (miejska)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</si>
  <si>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</si>
  <si>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</si>
  <si>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</si>
  <si>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</si>
  <si>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Owiata i wychowanie</t>
  </si>
  <si>
    <t>Szkoły podstawowe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</si>
  <si>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</si>
  <si>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</si>
  <si>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</si>
  <si>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</si>
  <si>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</si>
  <si>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</si>
  <si>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Przeciwdziałalnie alkoholizmowi</t>
  </si>
  <si>
    <t>Pomoc społeczna</t>
  </si>
  <si>
    <t>Domy pomocy społecznej</t>
  </si>
  <si>
    <t>Ośrodki wsparcia</t>
  </si>
  <si>
    <t>Świadczenia rodzinne, świadczenia z funduszu alimentacyjnego oraz składki na ubezpieczenie emerytalne i rentowe z ubezpieczenia społecznego.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</si>
  <si>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</si>
  <si>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ubezpieczenie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</si>
  <si>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</si>
  <si>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</si>
  <si>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</si>
  <si>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</si>
  <si>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</si>
  <si>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</si>
  <si>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</si>
  <si>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</si>
  <si>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</si>
  <si>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</si>
  <si>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</si>
  <si>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Fundusz ochrony środowiska i gospodarki wodnej</t>
  </si>
  <si>
    <t>Oświetlenie ulic, placów i dróg</t>
  </si>
  <si>
    <t>Kultura i ochrona dziedzictwa narodowego</t>
  </si>
  <si>
    <t>Domy i ośrodki kultury, świetlice i kluby</t>
  </si>
  <si>
    <t>Biblioteki</t>
  </si>
  <si>
    <t>Kultura fizyczna</t>
  </si>
  <si>
    <t>Obiekty sportowe</t>
  </si>
  <si>
    <t>Urzędy wojewódzkie</t>
  </si>
  <si>
    <t>O1010</t>
  </si>
  <si>
    <t>Infrastruktura wodociągowa i sanitacyjna wsi</t>
  </si>
  <si>
    <t>Rodziny zastępcze</t>
  </si>
  <si>
    <t>Kwota
2012 r.</t>
  </si>
  <si>
    <t>Przychody i rozchody
budżetu Gminy Manowo w  2012 r.</t>
  </si>
  <si>
    <t>Plan
na 2012 r.</t>
  </si>
  <si>
    <t>Wydatki
budżetu Gminy Manowo
w 2012 r.</t>
  </si>
  <si>
    <t>Dochody i wydatki
budżetu Gminy Manowo
związane z realizacją zadań z zakresu administracji rządowej i innych zadań zleconych odrębnymi ustawami
w 2012 r.</t>
  </si>
  <si>
    <t>Wydatki jednostek pomocniczych
w ramach budżetu budżetu Gminy Manowo
w 2012 r.</t>
  </si>
  <si>
    <t>Plan wydatków
ogółem
na 2012 r.</t>
  </si>
  <si>
    <t>Dochody i wydatki
budżetu Gminy Manowo
związane z realizacją zadań z zakresu administracji rządowej wykonywanych na podstawie porozumień z organami administracji rządowej w 2012 r.</t>
  </si>
  <si>
    <t>Dotacje podmiotowe dla jednostek sektora finansów publicznych
udzielone z budżetu Gminy Manowo.
w 2012 r.</t>
  </si>
  <si>
    <t>Dotacje celowe
udzielone z budżetu Gminy Manowo
na zadania własne gminy/powiatu realizowane przez podmioty 
nienależące do sektora finansów publicznych w 2012 r.</t>
  </si>
  <si>
    <t>Dotacja na realizacę zadań dotyczących profilaktyki</t>
  </si>
  <si>
    <t xml:space="preserve">Dotacja dla  Środowiskowego Domu Pomocy </t>
  </si>
  <si>
    <t>Dotacja do OSP</t>
  </si>
  <si>
    <t>1.843.903</t>
  </si>
  <si>
    <t>Załącznik Nr 1</t>
  </si>
  <si>
    <t xml:space="preserve">Rady  Gminy w Manowie </t>
  </si>
  <si>
    <t>DOCHODY BUDŻETU GMINY MANOWO NA 2012 ROK</t>
  </si>
  <si>
    <t>DZIAŁ</t>
  </si>
  <si>
    <t>ROZDZIAŁ</t>
  </si>
  <si>
    <t>Plan na 2012r.</t>
  </si>
  <si>
    <t>Dochody bieżące</t>
  </si>
  <si>
    <t>Dochody majątkowe</t>
  </si>
  <si>
    <t>010</t>
  </si>
  <si>
    <t>ROLNICTWO I ŁOWIECTWO</t>
  </si>
  <si>
    <t>01010</t>
  </si>
  <si>
    <t xml:space="preserve">Infrastruktura wodociągowa i sanitacyjna wsi  </t>
  </si>
  <si>
    <t>0690</t>
  </si>
  <si>
    <t>Wpływy z różnych opłat</t>
  </si>
  <si>
    <t>0830</t>
  </si>
  <si>
    <t>Wpływy z usług (wpływy za wodę)</t>
  </si>
  <si>
    <t>0920</t>
  </si>
  <si>
    <t>Pozostałe odsetki</t>
  </si>
  <si>
    <t>01095</t>
  </si>
  <si>
    <t>0750</t>
  </si>
  <si>
    <t>Dochody z najmu i dzierżawy składników majątkowych (wpływ z dzierżawy za obwody łowieckie)</t>
  </si>
  <si>
    <t>0770</t>
  </si>
  <si>
    <t>Wpłaty z tytułu odpłatnego nabycia prawa własności nieruchomości (sprzedaż mienia)</t>
  </si>
  <si>
    <t>400</t>
  </si>
  <si>
    <t>WYTWARZANIE I ZAOPATRYWANIE W ENERGIĘ ELEKTRYCZNA, GAZ I WODĘ</t>
  </si>
  <si>
    <t>40002</t>
  </si>
  <si>
    <t>6297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</si>
  <si>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modernizacji wodociągu w Boninie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</si>
  <si>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budowy węzła wodociągowego w Boninie i Cewlinie.</t>
  </si>
  <si>
    <t>600</t>
  </si>
  <si>
    <t>TRANSPORT I ŁĄCZNOŚĆ</t>
  </si>
  <si>
    <t>60016</t>
  </si>
  <si>
    <t>0490</t>
  </si>
  <si>
    <t>Wpływy z innych lokalnych opłat pobieranych przez jst na podstawie odrębnych ustaw (pas drogowy -umowy)</t>
  </si>
  <si>
    <t>0970</t>
  </si>
  <si>
    <t>Wpływy z różnych dochodów ( środki wspólnoty mieszkaniowej w Rosnowie na remont miejsc postojowych)</t>
  </si>
  <si>
    <t>630</t>
  </si>
  <si>
    <t>TURYSTYKA</t>
  </si>
  <si>
    <t>63095</t>
  </si>
  <si>
    <t>Wpływy z róznych opłat (materiały promocyjne i opłaty za korzystanie z I-ej Zatoki)</t>
  </si>
  <si>
    <t>700</t>
  </si>
  <si>
    <t>GOSPODARKA MIESZKANIOWA</t>
  </si>
  <si>
    <t>70005</t>
  </si>
  <si>
    <t>Gospodarka gruntami i nieruchomościami</t>
  </si>
  <si>
    <t>0470</t>
  </si>
  <si>
    <t>Wpływy z opłat za użytkowanie wieczyste</t>
  </si>
  <si>
    <t>Wpływy z różnych opłat (opłaty adiacencke i planistyczne)</t>
  </si>
  <si>
    <t>Dochody z najmu i dzierżawy składników majątkowych (czynsze za mieszkania, kaucje, wynajem mienia, wpływy za dzierżawę mienia)</t>
  </si>
  <si>
    <t xml:space="preserve">Wpłaty z tytułu odpłatnego nabycia prawa własności nieruchomości 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</si>
  <si>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</si>
  <si>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</si>
  <si>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</si>
  <si>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</si>
  <si>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</si>
  <si>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zadaż z zakresu administracji rządowej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</si>
  <si>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</si>
  <si>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</si>
  <si>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</si>
  <si>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</si>
  <si>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Wpływy z różnych opłat ( za wpis za działalność gospodarczą, wpływy z Kamiennych Kręgów, zwroty za telefony)</t>
  </si>
  <si>
    <t>Wpływy z różnych dochodów (zwrot VAT)</t>
  </si>
  <si>
    <t>75095</t>
  </si>
  <si>
    <t>2700</t>
  </si>
  <si>
    <t>Środki na dofinansowanie własnych zadań bieżących gmin pozyskane z innych źródeł (refundacja środków z Biura Pracy)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</si>
  <si>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</si>
  <si>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</si>
  <si>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</si>
  <si>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</si>
  <si>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</si>
  <si>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 xml:space="preserve">BEZPIECZEŃSTWO PUBLICZNE I OCHRONA PRZECIWPOŻAROWA </t>
  </si>
  <si>
    <t>75416</t>
  </si>
  <si>
    <t>0570</t>
  </si>
  <si>
    <t>Grzywny i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</si>
  <si>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</si>
  <si>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</si>
  <si>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</si>
  <si>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</si>
  <si>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</si>
  <si>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</si>
  <si>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</si>
  <si>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</si>
  <si>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</si>
  <si>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</si>
  <si>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</si>
  <si>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</si>
  <si>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</si>
  <si>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</si>
  <si>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</si>
  <si>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</si>
  <si>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0400</t>
  </si>
  <si>
    <t>Wpływy z opłaty produktowej</t>
  </si>
  <si>
    <t>0500</t>
  </si>
  <si>
    <t>Podatek od czynności cywilnoprawnych</t>
  </si>
  <si>
    <t>75616</t>
  </si>
  <si>
    <t>Wpływy z podatku rolengo, podatku leśnego, podatku od spadków i darowizn, podatku od czynności cywilnoprawnych oraz podatków i opłay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</si>
  <si>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</si>
  <si>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</si>
  <si>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</si>
  <si>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</si>
  <si>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</si>
  <si>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</si>
  <si>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</si>
  <si>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</si>
  <si>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Wpływy z różnych opłat (koszty upomnienia)</t>
  </si>
  <si>
    <t>75618</t>
  </si>
  <si>
    <t>Wpływy z innych opłat stanowiących dochody jednostek samorządu terytorialnego</t>
  </si>
  <si>
    <t>0410</t>
  </si>
  <si>
    <t>Wpływy z opłaty skarbowej</t>
  </si>
  <si>
    <t>0480</t>
  </si>
  <si>
    <t>Wpływy z opłat za zezwolenia na sprzedaż alkoholu</t>
  </si>
  <si>
    <t>0590</t>
  </si>
  <si>
    <t>Wpływy z opłat za koncesje i licencje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</si>
  <si>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</si>
  <si>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</si>
  <si>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</si>
  <si>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</si>
  <si>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</si>
  <si>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</si>
  <si>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</si>
  <si>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</si>
  <si>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</si>
  <si>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</si>
  <si>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</si>
  <si>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</si>
  <si>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</si>
  <si>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</si>
  <si>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</si>
  <si>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</si>
  <si>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2680</t>
  </si>
  <si>
    <t>Rekompensaty utraconych dochodów w podatkach i opłatach lokalnych (praca chroniona- Przed. Wielobranżowe BJM w Cewlinie)</t>
  </si>
  <si>
    <t>801</t>
  </si>
  <si>
    <t>OŚWIATA I WYCHOWANIE</t>
  </si>
  <si>
    <t>80101</t>
  </si>
  <si>
    <t>Dochody z najmu i dzierżawy składników majątkowych SP lub spółek jednostek samorządu terytorialnego</t>
  </si>
  <si>
    <t>80104</t>
  </si>
  <si>
    <t>Przedszkola (Bonin, Rosnowo)</t>
  </si>
  <si>
    <t>Dochody z najmu i dzierżawy składników majątkowych (wynajem pomieszczeń w Przedszkolu w Boninie)</t>
  </si>
  <si>
    <t>Wpływy z usług (wpływy rodziców za przedszkole)</t>
  </si>
  <si>
    <t>80110</t>
  </si>
  <si>
    <t>Gimnazjum</t>
  </si>
  <si>
    <t>Środki na dofinansowanie własnych zadań bieżących gmin pozyskane z innych źródeł (dotacja na naukę języka angielskiego z EFRWP)</t>
  </si>
  <si>
    <t>80113</t>
  </si>
  <si>
    <t>Wpływy z różnych dochodów( zatrzymywanie się busów na przystankach)</t>
  </si>
  <si>
    <t>80195</t>
  </si>
  <si>
    <t>Wpływy z różnych dochodów ( dokształcanie młodocianych pracowników)</t>
  </si>
  <si>
    <t>851</t>
  </si>
  <si>
    <t>OCHRONA ZDROWIA</t>
  </si>
  <si>
    <t>85195</t>
  </si>
  <si>
    <t>Wpływy z różnych opłat (za sprzęt medyczny i wynajem pomieszczeń Ośrodkom Zdrowia)</t>
  </si>
  <si>
    <t>852</t>
  </si>
  <si>
    <t>POMOC SPOŁECZNA</t>
  </si>
  <si>
    <t>85203</t>
  </si>
  <si>
    <t>Ośrodki  wsparcia</t>
  </si>
  <si>
    <t>Dotacje celowe otrzymane z budżetu państwa na realizację zadaż z zakresu administracji rządowej oraz innych zadań zleconych gminie ustawami</t>
  </si>
  <si>
    <t>85212</t>
  </si>
  <si>
    <t>Świadczenia rodzinne, świadczenia z funduszu alimentacyjnego oraz zasiłki na ubezpieczenia emerytalne i rentowe ubezpieczenia społeczne</t>
  </si>
  <si>
    <t>Wpływy z różnych dochodów- zaliczka alimentacyjna</t>
  </si>
  <si>
    <t>0980</t>
  </si>
  <si>
    <t>Wpływy z tytułu zwrotu wypłaconych świadczeń z funduszu alimentacyjnego - zwrot funduszu alimentacyjnego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</si>
  <si>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</si>
  <si>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</si>
  <si>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2030</t>
  </si>
  <si>
    <t>Dotacje celowe otrzymane z budżetu państwa na realizacje własnych zadań bieżących gmin</t>
  </si>
  <si>
    <t>85214</t>
  </si>
  <si>
    <t>Zasiłki i pomoc w naturze oraz składki na ubezpieczenia emerytalne i rentowe</t>
  </si>
  <si>
    <t>85216</t>
  </si>
  <si>
    <t>Zasiłki stałe</t>
  </si>
  <si>
    <t>85219</t>
  </si>
  <si>
    <t>85228</t>
  </si>
  <si>
    <t>85295</t>
  </si>
  <si>
    <t>Wpływy z różnych opłat (zwrot za telefony GOPS)</t>
  </si>
  <si>
    <t>Wpływy z różnych dochodów (refundacja środków za prace społeczno-użyteczne)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</si>
  <si>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Porgramu operacyjnego- Innowacyjna gospodarka na lata 2007- 2010- (Internet szansą wszechstronnego rozwoju mieszkańców Gminy Manowo)</t>
  </si>
  <si>
    <t>900</t>
  </si>
  <si>
    <t>GOSPODARKA KOMUNALNA I OCHRONA ŚRODOWISKA</t>
  </si>
  <si>
    <t>90001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</si>
  <si>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budowy kanalizacji w Kretominie</t>
  </si>
  <si>
    <t>Wpływy z innych lokalnych opłat pobieranych przez jednostki samorządu terytorialnego na podstawie odrębnych ustaw (za ścieki Bonin, Manowo)</t>
  </si>
  <si>
    <t>90011</t>
  </si>
  <si>
    <t>Fundusz Ochrony Środowiska i Gospodarki Wodnej</t>
  </si>
  <si>
    <t>0580</t>
  </si>
  <si>
    <t>Grzywny i inne kary pieniężne od osób prawnych i innych jednostek organizacyjnych</t>
  </si>
  <si>
    <t>90095</t>
  </si>
  <si>
    <t>Wpływy z różnych opłat (zwrot za media komunalne)</t>
  </si>
  <si>
    <t>921</t>
  </si>
  <si>
    <t>KULTURA I OCHRONA DZIEDZICTWA NARODOWEGO</t>
  </si>
  <si>
    <t>92195</t>
  </si>
  <si>
    <t>Wpływy z różnych opłat (wynajem sal widowiskowych)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</si>
  <si>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remontu Klubu Wiejskiego w Wyszeborzu</t>
  </si>
  <si>
    <t>926</t>
  </si>
  <si>
    <t>KULTURA FIZYCZNA</t>
  </si>
  <si>
    <t>92695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</si>
  <si>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zagospodarowania terenu rekreacyjnego z urządzeniami sportu i rekreacji w Wyszewie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</si>
  <si>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placu zabaw w Cewlinie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</si>
  <si>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terenu sportu i rekreacji z niezbędną infrastrukturą  w Cewlinie</t>
  </si>
  <si>
    <t>Środki przekazane przez pozostałe jednostki zaliczane do sektora finansów publicznych na finansowanie lub dofinansowanie kosztów realizacji inwestycji i zakupów inwestycyjnych jednostek niezaliczanych do sektora finansów publicznych- Środki z Unii Europejskiej  na dofinansowanie zagospodarowania ternu zieleni z urządzeniami rekreacji w miejscowości Wyszewo</t>
  </si>
  <si>
    <t>OGÓŁEM</t>
  </si>
  <si>
    <t>Załącznik Nr 9</t>
  </si>
  <si>
    <t>Rady Gminy Manowo</t>
  </si>
  <si>
    <t>Nazwa podziałki klasyfikacji budżetowej</t>
  </si>
  <si>
    <t>Kwota (w zł)</t>
  </si>
  <si>
    <t>Dochody jednostek samorządu terytorialnego związane z realizacją zadań z zakresu administracji rządowej oraz innych zadań zleconych ustawami ( za dane adresowe )</t>
  </si>
  <si>
    <t>Dochody jednostek samorządu terytorialnego związane z realizacją zadań z zakresu administracji rządowej oraz innych zadań zleconych ustawami (odpłatność za usługi świadczone w domu samopomocy)</t>
  </si>
  <si>
    <t>Dochody jednostek samorządu terytorialnego związane z realizacją zadań z zakresu administracji rządowej oraz innych zadań zleconych ustawami (zwrot funduszu alimentacyjnego)</t>
  </si>
  <si>
    <t>Dochody jednostek samorządu terytorialnego związane z realizacją zadań z zakresu administracji rządowej oraz innych zadań zleconych ustawami (zwrot z tytułu usług specjalistycznych)</t>
  </si>
  <si>
    <t xml:space="preserve"> </t>
  </si>
  <si>
    <t xml:space="preserve">DOCHODY BUDŻETU PAŃSTWA ZWIĄZANE Z REALIZACJĄ ZADAŃ ZLECONYCH JEDNOSTKOM </t>
  </si>
  <si>
    <t>SAMORZĄDU TERYTORIALNEGO SZCZEBLA GMINNEGO NA 2012 R.</t>
  </si>
  <si>
    <r>
      <t>Wniesienie</t>
    </r>
    <r>
      <rPr>
        <b/>
        <sz val="7"/>
        <color indexed="8"/>
        <rFont val="Arial"/>
        <family val="2"/>
      </rPr>
      <t xml:space="preserve"> wkładów do spółek prawa handlowego</t>
    </r>
  </si>
  <si>
    <t>do Uchwały Nr XIII/82/2011</t>
  </si>
  <si>
    <t xml:space="preserve">                       do Uchwały Nr XIII/82/2011</t>
  </si>
  <si>
    <t>do Uchwały  Nr XIII/82/2011</t>
  </si>
  <si>
    <t>z dnia 29 grudnia 2011 roku</t>
  </si>
  <si>
    <t>Załącznik Nr 2
do uchwały Nr XIII/82/2011
Rady Gminy Manowo
z dnia 29 grudnia 2011 roku</t>
  </si>
  <si>
    <t>Załącznik Nr 3
do uchwały Nr XIII/82/2011
Rady Gminy  Manowo
z dnia 29 grudnia 2011 roku</t>
  </si>
  <si>
    <t xml:space="preserve">                       z dnia 29 grudnia 2011 roku</t>
  </si>
  <si>
    <t>Załącznik Nr 5
do uchwały Nr XIII/82/2011
Rady Gminy Manowo
z dnia 29 grudnia 2011 roku</t>
  </si>
  <si>
    <t>Załącznik Nr 6
do uchwały Nr XIII/82/2011
Rady Gminy Manowo
z dnia 29 grudnia 2011 roku</t>
  </si>
  <si>
    <t>Załącznik Nr 7
do uchwały Nr XIII/82/2011
Rady Gminy Manowo
z dnia 29 grudnia 2011 roku</t>
  </si>
  <si>
    <t>Załącznik Nr 8
do uchwały Nr XIII/82/2011
Rady Gminy Manowo
z dnia 29 grudnia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</si>
</sst>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vertical="center"/>
      <protection/>
    </xf>
    <xf numFmtId="0" fontId="3" fillId="0" borderId="0" xfId="44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right"/>
      <protection/>
    </xf>
    <xf numFmtId="0" fontId="0" fillId="0" borderId="0" xfId="44" applyFont="1">
      <alignment/>
      <protection/>
    </xf>
    <xf numFmtId="0" fontId="6" fillId="0" borderId="0" xfId="44" applyFont="1">
      <alignment/>
      <protection/>
    </xf>
    <xf numFmtId="0" fontId="6" fillId="0" borderId="10" xfId="44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vertical="top" wrapText="1"/>
      <protection/>
    </xf>
    <xf numFmtId="0" fontId="0" fillId="0" borderId="12" xfId="44" applyFont="1" applyBorder="1" applyAlignment="1">
      <alignment vertical="top" wrapText="1"/>
      <protection/>
    </xf>
    <xf numFmtId="0" fontId="1" fillId="0" borderId="13" xfId="44" applyBorder="1" applyAlignment="1">
      <alignment vertical="center"/>
      <protection/>
    </xf>
    <xf numFmtId="0" fontId="2" fillId="0" borderId="0" xfId="44" applyFont="1" applyAlignment="1">
      <alignment vertical="top" wrapText="1"/>
      <protection/>
    </xf>
    <xf numFmtId="0" fontId="2" fillId="0" borderId="0" xfId="44" applyFont="1" applyAlignment="1">
      <alignment horizontal="center"/>
      <protection/>
    </xf>
    <xf numFmtId="0" fontId="6" fillId="0" borderId="14" xfId="44" applyFont="1" applyBorder="1" applyAlignment="1">
      <alignment horizontal="center" vertical="center" wrapText="1"/>
      <protection/>
    </xf>
    <xf numFmtId="0" fontId="5" fillId="0" borderId="0" xfId="44" applyFont="1">
      <alignment/>
      <protection/>
    </xf>
    <xf numFmtId="0" fontId="8" fillId="0" borderId="0" xfId="44" applyFont="1" applyAlignment="1">
      <alignment vertical="center"/>
      <protection/>
    </xf>
    <xf numFmtId="0" fontId="8" fillId="0" borderId="0" xfId="44" applyFont="1" applyAlignment="1">
      <alignment vertical="top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0" xfId="44" applyFont="1" applyAlignment="1">
      <alignment vertical="center"/>
      <protection/>
    </xf>
    <xf numFmtId="0" fontId="1" fillId="0" borderId="10" xfId="44" applyFont="1" applyBorder="1" applyAlignment="1">
      <alignment horizontal="center" vertical="center"/>
      <protection/>
    </xf>
    <xf numFmtId="4" fontId="1" fillId="0" borderId="10" xfId="44" applyNumberFormat="1" applyFont="1" applyBorder="1" applyAlignment="1">
      <alignment horizontal="right" vertical="center"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11" xfId="44" applyFont="1" applyBorder="1" applyAlignment="1">
      <alignment vertical="center"/>
      <protection/>
    </xf>
    <xf numFmtId="4" fontId="1" fillId="0" borderId="11" xfId="44" applyNumberFormat="1" applyFont="1" applyBorder="1" applyAlignment="1">
      <alignment horizontal="right" vertical="center"/>
      <protection/>
    </xf>
    <xf numFmtId="0" fontId="1" fillId="0" borderId="12" xfId="44" applyFont="1" applyBorder="1" applyAlignment="1">
      <alignment horizontal="center" vertical="center"/>
      <protection/>
    </xf>
    <xf numFmtId="0" fontId="1" fillId="0" borderId="12" xfId="44" applyFont="1" applyBorder="1" applyAlignment="1">
      <alignment vertical="center"/>
      <protection/>
    </xf>
    <xf numFmtId="4" fontId="1" fillId="0" borderId="12" xfId="44" applyNumberFormat="1" applyFont="1" applyBorder="1" applyAlignment="1">
      <alignment vertical="center"/>
      <protection/>
    </xf>
    <xf numFmtId="0" fontId="1" fillId="0" borderId="12" xfId="44" applyFont="1" applyBorder="1" applyAlignment="1">
      <alignment vertical="center" wrapText="1"/>
      <protection/>
    </xf>
    <xf numFmtId="0" fontId="1" fillId="0" borderId="13" xfId="44" applyFont="1" applyBorder="1" applyAlignment="1">
      <alignment vertical="center"/>
      <protection/>
    </xf>
    <xf numFmtId="0" fontId="1" fillId="0" borderId="13" xfId="44" applyFont="1" applyBorder="1" applyAlignment="1">
      <alignment horizontal="center" vertical="center"/>
      <protection/>
    </xf>
    <xf numFmtId="4" fontId="1" fillId="0" borderId="15" xfId="44" applyNumberFormat="1" applyFont="1" applyBorder="1" applyAlignment="1">
      <alignment vertical="center"/>
      <protection/>
    </xf>
    <xf numFmtId="4" fontId="1" fillId="0" borderId="12" xfId="44" applyNumberFormat="1" applyFont="1" applyBorder="1" applyAlignment="1">
      <alignment horizontal="right" vertical="center"/>
      <protection/>
    </xf>
    <xf numFmtId="4" fontId="1" fillId="0" borderId="13" xfId="44" applyNumberFormat="1" applyFont="1" applyBorder="1" applyAlignment="1">
      <alignment vertical="center"/>
      <protection/>
    </xf>
    <xf numFmtId="0" fontId="1" fillId="0" borderId="0" xfId="44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0" fontId="11" fillId="0" borderId="0" xfId="44" applyFont="1">
      <alignment/>
      <protection/>
    </xf>
    <xf numFmtId="0" fontId="11" fillId="0" borderId="0" xfId="44" applyFont="1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1" fillId="0" borderId="0" xfId="44" applyAlignment="1">
      <alignment horizontal="center" vertical="center"/>
      <protection/>
    </xf>
    <xf numFmtId="0" fontId="13" fillId="0" borderId="10" xfId="44" applyFont="1" applyBorder="1" applyAlignment="1">
      <alignment horizontal="center" vertical="center"/>
      <protection/>
    </xf>
    <xf numFmtId="0" fontId="13" fillId="0" borderId="14" xfId="44" applyFont="1" applyBorder="1" applyAlignment="1">
      <alignment horizontal="center" vertical="center"/>
      <protection/>
    </xf>
    <xf numFmtId="0" fontId="1" fillId="0" borderId="12" xfId="44" applyBorder="1" applyAlignment="1">
      <alignment vertical="center"/>
      <protection/>
    </xf>
    <xf numFmtId="3" fontId="0" fillId="0" borderId="12" xfId="44" applyNumberFormat="1" applyFont="1" applyBorder="1" applyAlignment="1">
      <alignment horizontal="right" vertical="center"/>
      <protection/>
    </xf>
    <xf numFmtId="3" fontId="0" fillId="0" borderId="11" xfId="44" applyNumberFormat="1" applyFont="1" applyBorder="1" applyAlignment="1">
      <alignment horizontal="right" vertical="top" wrapText="1"/>
      <protection/>
    </xf>
    <xf numFmtId="3" fontId="0" fillId="0" borderId="16" xfId="44" applyNumberFormat="1" applyFont="1" applyBorder="1" applyAlignment="1">
      <alignment horizontal="right" vertical="top" wrapText="1"/>
      <protection/>
    </xf>
    <xf numFmtId="3" fontId="0" fillId="0" borderId="12" xfId="44" applyNumberFormat="1" applyFont="1" applyBorder="1" applyAlignment="1">
      <alignment horizontal="right" vertical="top" wrapText="1"/>
      <protection/>
    </xf>
    <xf numFmtId="0" fontId="15" fillId="0" borderId="0" xfId="44" applyFont="1" applyAlignment="1">
      <alignment horizontal="left" vertical="center"/>
      <protection/>
    </xf>
    <xf numFmtId="0" fontId="1" fillId="0" borderId="12" xfId="44" applyBorder="1" applyAlignment="1">
      <alignment horizontal="right" vertical="center"/>
      <protection/>
    </xf>
    <xf numFmtId="0" fontId="0" fillId="0" borderId="11" xfId="44" applyFont="1" applyBorder="1" applyAlignment="1">
      <alignment horizontal="right" vertical="top" wrapText="1"/>
      <protection/>
    </xf>
    <xf numFmtId="0" fontId="0" fillId="0" borderId="12" xfId="44" applyFont="1" applyBorder="1" applyAlignment="1">
      <alignment horizontal="right" vertical="top" wrapText="1"/>
      <protection/>
    </xf>
    <xf numFmtId="3" fontId="1" fillId="0" borderId="13" xfId="44" applyNumberFormat="1" applyBorder="1" applyAlignment="1">
      <alignment horizontal="right" vertical="center"/>
      <protection/>
    </xf>
    <xf numFmtId="3" fontId="0" fillId="0" borderId="13" xfId="44" applyNumberFormat="1" applyFont="1" applyBorder="1" applyAlignment="1">
      <alignment horizontal="right" vertical="top" wrapText="1"/>
      <protection/>
    </xf>
    <xf numFmtId="3" fontId="0" fillId="0" borderId="11" xfId="44" applyNumberFormat="1" applyFont="1" applyBorder="1" applyAlignment="1">
      <alignment vertical="top" wrapText="1"/>
      <protection/>
    </xf>
    <xf numFmtId="3" fontId="0" fillId="0" borderId="12" xfId="44" applyNumberFormat="1" applyFont="1" applyBorder="1" applyAlignment="1">
      <alignment vertical="top" wrapText="1"/>
      <protection/>
    </xf>
    <xf numFmtId="0" fontId="0" fillId="0" borderId="15" xfId="44" applyFont="1" applyBorder="1" applyAlignment="1">
      <alignment vertical="top" wrapText="1"/>
      <protection/>
    </xf>
    <xf numFmtId="3" fontId="0" fillId="0" borderId="15" xfId="44" applyNumberFormat="1" applyFont="1" applyBorder="1" applyAlignment="1">
      <alignment vertical="top" wrapText="1"/>
      <protection/>
    </xf>
    <xf numFmtId="0" fontId="3" fillId="0" borderId="0" xfId="44" applyFont="1" applyAlignment="1">
      <alignment vertical="top"/>
      <protection/>
    </xf>
    <xf numFmtId="0" fontId="1" fillId="0" borderId="0" xfId="44" applyAlignment="1">
      <alignment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3" fontId="1" fillId="0" borderId="11" xfId="44" applyNumberFormat="1" applyFont="1" applyBorder="1" applyAlignment="1">
      <alignment vertical="center"/>
      <protection/>
    </xf>
    <xf numFmtId="3" fontId="1" fillId="0" borderId="12" xfId="44" applyNumberFormat="1" applyFont="1" applyBorder="1" applyAlignment="1">
      <alignment vertical="center"/>
      <protection/>
    </xf>
    <xf numFmtId="0" fontId="15" fillId="0" borderId="0" xfId="44" applyFont="1" applyAlignment="1">
      <alignment vertical="center"/>
      <protection/>
    </xf>
    <xf numFmtId="0" fontId="1" fillId="0" borderId="11" xfId="44" applyFont="1" applyBorder="1">
      <alignment/>
      <protection/>
    </xf>
    <xf numFmtId="0" fontId="1" fillId="0" borderId="12" xfId="44" applyFont="1" applyBorder="1">
      <alignment/>
      <protection/>
    </xf>
    <xf numFmtId="0" fontId="1" fillId="0" borderId="13" xfId="44" applyFont="1" applyBorder="1">
      <alignment/>
      <protection/>
    </xf>
    <xf numFmtId="0" fontId="13" fillId="0" borderId="0" xfId="44" applyFont="1">
      <alignment/>
      <protection/>
    </xf>
    <xf numFmtId="3" fontId="1" fillId="0" borderId="11" xfId="44" applyNumberFormat="1" applyFont="1" applyBorder="1">
      <alignment/>
      <protection/>
    </xf>
    <xf numFmtId="3" fontId="1" fillId="0" borderId="12" xfId="44" applyNumberFormat="1" applyFont="1" applyBorder="1">
      <alignment/>
      <protection/>
    </xf>
    <xf numFmtId="0" fontId="1" fillId="0" borderId="12" xfId="44" applyFont="1" applyBorder="1" applyAlignment="1">
      <alignment wrapText="1"/>
      <protection/>
    </xf>
    <xf numFmtId="0" fontId="1" fillId="0" borderId="15" xfId="44" applyFont="1" applyBorder="1">
      <alignment/>
      <protection/>
    </xf>
    <xf numFmtId="3" fontId="1" fillId="0" borderId="15" xfId="44" applyNumberFormat="1" applyFont="1" applyBorder="1">
      <alignment/>
      <protection/>
    </xf>
    <xf numFmtId="3" fontId="1" fillId="0" borderId="13" xfId="44" applyNumberFormat="1" applyFont="1" applyBorder="1">
      <alignment/>
      <protection/>
    </xf>
    <xf numFmtId="0" fontId="0" fillId="0" borderId="0" xfId="44" applyFont="1">
      <alignment/>
      <protection/>
    </xf>
    <xf numFmtId="0" fontId="17" fillId="0" borderId="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vertical="center"/>
      <protection/>
    </xf>
    <xf numFmtId="0" fontId="2" fillId="0" borderId="0" xfId="44" applyFont="1">
      <alignment/>
      <protection/>
    </xf>
    <xf numFmtId="0" fontId="19" fillId="0" borderId="10" xfId="0" applyFont="1" applyBorder="1" applyAlignment="1">
      <alignment/>
    </xf>
    <xf numFmtId="0" fontId="18" fillId="0" borderId="11" xfId="44" applyFont="1" applyBorder="1" applyAlignment="1">
      <alignment vertical="top" wrapText="1"/>
      <protection/>
    </xf>
    <xf numFmtId="0" fontId="18" fillId="0" borderId="12" xfId="44" applyFont="1" applyBorder="1" applyAlignment="1">
      <alignment vertical="top" wrapText="1"/>
      <protection/>
    </xf>
    <xf numFmtId="0" fontId="16" fillId="0" borderId="12" xfId="44" applyFont="1" applyBorder="1" applyAlignment="1">
      <alignment vertical="top" wrapText="1"/>
      <protection/>
    </xf>
    <xf numFmtId="0" fontId="2" fillId="0" borderId="13" xfId="44" applyFont="1" applyBorder="1" applyAlignment="1">
      <alignment vertical="center"/>
      <protection/>
    </xf>
    <xf numFmtId="0" fontId="16" fillId="0" borderId="13" xfId="44" applyFont="1" applyBorder="1" applyAlignment="1">
      <alignment vertical="top" wrapText="1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left" vertical="center"/>
      <protection/>
    </xf>
    <xf numFmtId="3" fontId="14" fillId="10" borderId="10" xfId="44" applyNumberFormat="1" applyFont="1" applyFill="1" applyBorder="1" applyAlignment="1">
      <alignment horizontal="right" vertical="center"/>
      <protection/>
    </xf>
    <xf numFmtId="3" fontId="7" fillId="10" borderId="10" xfId="44" applyNumberFormat="1" applyFont="1" applyFill="1" applyBorder="1" applyAlignment="1">
      <alignment horizontal="right" vertical="center"/>
      <protection/>
    </xf>
    <xf numFmtId="3" fontId="5" fillId="10" borderId="10" xfId="44" applyNumberFormat="1" applyFont="1" applyFill="1" applyBorder="1" applyAlignment="1">
      <alignment horizontal="right" vertical="center" wrapText="1"/>
      <protection/>
    </xf>
    <xf numFmtId="0" fontId="1" fillId="0" borderId="0" xfId="44" applyFill="1" applyAlignment="1">
      <alignment vertical="center"/>
      <protection/>
    </xf>
    <xf numFmtId="3" fontId="5" fillId="18" borderId="10" xfId="44" applyNumberFormat="1" applyFont="1" applyFill="1" applyBorder="1" applyAlignment="1">
      <alignment horizontal="right" vertical="center" wrapText="1"/>
      <protection/>
    </xf>
    <xf numFmtId="0" fontId="1" fillId="0" borderId="15" xfId="44" applyFont="1" applyBorder="1" applyAlignment="1">
      <alignment wrapText="1"/>
      <protection/>
    </xf>
    <xf numFmtId="0" fontId="1" fillId="0" borderId="17" xfId="44" applyBorder="1" applyAlignment="1">
      <alignment vertical="center"/>
      <protection/>
    </xf>
    <xf numFmtId="3" fontId="0" fillId="0" borderId="17" xfId="44" applyNumberFormat="1" applyFont="1" applyBorder="1" applyAlignment="1">
      <alignment horizontal="right" vertical="center"/>
      <protection/>
    </xf>
    <xf numFmtId="3" fontId="0" fillId="0" borderId="17" xfId="44" applyNumberFormat="1" applyFont="1" applyBorder="1" applyAlignment="1">
      <alignment horizontal="right" vertical="top" wrapText="1"/>
      <protection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7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39" fillId="0" borderId="18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/>
    </xf>
    <xf numFmtId="3" fontId="39" fillId="0" borderId="18" xfId="0" applyNumberFormat="1" applyFont="1" applyBorder="1" applyAlignment="1">
      <alignment/>
    </xf>
    <xf numFmtId="0" fontId="40" fillId="0" borderId="18" xfId="0" applyFont="1" applyBorder="1" applyAlignment="1">
      <alignment/>
    </xf>
    <xf numFmtId="3" fontId="40" fillId="0" borderId="18" xfId="0" applyNumberFormat="1" applyFont="1" applyBorder="1" applyAlignment="1">
      <alignment/>
    </xf>
    <xf numFmtId="0" fontId="40" fillId="0" borderId="18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0" fontId="40" fillId="0" borderId="18" xfId="0" applyFont="1" applyBorder="1" applyAlignment="1">
      <alignment wrapText="1"/>
    </xf>
    <xf numFmtId="0" fontId="39" fillId="0" borderId="18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4" fillId="0" borderId="18" xfId="0" applyFont="1" applyBorder="1" applyAlignment="1">
      <alignment wrapText="1"/>
    </xf>
    <xf numFmtId="3" fontId="40" fillId="0" borderId="18" xfId="0" applyNumberFormat="1" applyFont="1" applyBorder="1" applyAlignment="1">
      <alignment horizontal="right"/>
    </xf>
    <xf numFmtId="49" fontId="44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wrapText="1"/>
    </xf>
    <xf numFmtId="3" fontId="40" fillId="0" borderId="0" xfId="0" applyNumberFormat="1" applyFont="1" applyAlignment="1">
      <alignment/>
    </xf>
    <xf numFmtId="49" fontId="40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39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24" borderId="19" xfId="0" applyFont="1" applyFill="1" applyBorder="1" applyAlignment="1">
      <alignment horizontal="center" vertical="top" wrapText="1"/>
    </xf>
    <xf numFmtId="0" fontId="39" fillId="24" borderId="20" xfId="0" applyFont="1" applyFill="1" applyBorder="1" applyAlignment="1">
      <alignment horizontal="center" vertical="top" wrapText="1"/>
    </xf>
    <xf numFmtId="0" fontId="39" fillId="24" borderId="21" xfId="0" applyFont="1" applyFill="1" applyBorder="1" applyAlignment="1">
      <alignment horizontal="center" vertical="top" wrapText="1"/>
    </xf>
    <xf numFmtId="0" fontId="39" fillId="24" borderId="22" xfId="0" applyFont="1" applyFill="1" applyBorder="1" applyAlignment="1">
      <alignment horizontal="center" vertical="top" wrapText="1"/>
    </xf>
    <xf numFmtId="0" fontId="39" fillId="24" borderId="23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>
      <alignment vertical="top" wrapText="1"/>
    </xf>
    <xf numFmtId="0" fontId="39" fillId="0" borderId="23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24" xfId="0" applyFont="1" applyBorder="1" applyAlignment="1">
      <alignment vertical="top" wrapText="1"/>
    </xf>
    <xf numFmtId="0" fontId="40" fillId="0" borderId="24" xfId="0" applyFont="1" applyBorder="1" applyAlignment="1">
      <alignment horizontal="right" vertical="top" wrapText="1"/>
    </xf>
    <xf numFmtId="0" fontId="39" fillId="0" borderId="24" xfId="0" applyFont="1" applyBorder="1" applyAlignment="1">
      <alignment vertical="top" wrapText="1"/>
    </xf>
    <xf numFmtId="3" fontId="39" fillId="0" borderId="24" xfId="0" applyNumberFormat="1" applyFont="1" applyBorder="1" applyAlignment="1">
      <alignment horizontal="right" vertical="top" wrapText="1"/>
    </xf>
    <xf numFmtId="3" fontId="40" fillId="0" borderId="24" xfId="0" applyNumberFormat="1" applyFont="1" applyBorder="1" applyAlignment="1">
      <alignment horizontal="right" vertical="top" wrapText="1"/>
    </xf>
    <xf numFmtId="0" fontId="41" fillId="24" borderId="18" xfId="0" applyFont="1" applyFill="1" applyBorder="1" applyAlignment="1">
      <alignment horizontal="center"/>
    </xf>
    <xf numFmtId="49" fontId="39" fillId="24" borderId="18" xfId="0" applyNumberFormat="1" applyFont="1" applyFill="1" applyBorder="1" applyAlignment="1">
      <alignment horizontal="center" vertical="center"/>
    </xf>
    <xf numFmtId="49" fontId="40" fillId="24" borderId="0" xfId="0" applyNumberFormat="1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/>
    </xf>
    <xf numFmtId="3" fontId="39" fillId="24" borderId="18" xfId="0" applyNumberFormat="1" applyFont="1" applyFill="1" applyBorder="1" applyAlignment="1">
      <alignment/>
    </xf>
    <xf numFmtId="0" fontId="7" fillId="25" borderId="10" xfId="44" applyFont="1" applyFill="1" applyBorder="1" applyAlignment="1">
      <alignment horizontal="center" vertical="center"/>
      <protection/>
    </xf>
    <xf numFmtId="0" fontId="7" fillId="25" borderId="10" xfId="44" applyFont="1" applyFill="1" applyBorder="1" applyAlignment="1">
      <alignment horizontal="center" vertical="center" wrapText="1"/>
      <protection/>
    </xf>
    <xf numFmtId="0" fontId="5" fillId="25" borderId="10" xfId="44" applyFont="1" applyFill="1" applyBorder="1" applyAlignment="1">
      <alignment horizontal="center" vertical="center" wrapText="1"/>
      <protection/>
    </xf>
    <xf numFmtId="0" fontId="5" fillId="25" borderId="25" xfId="44" applyFont="1" applyFill="1" applyBorder="1" applyAlignment="1">
      <alignment horizontal="center" vertical="center" wrapText="1"/>
      <protection/>
    </xf>
    <xf numFmtId="3" fontId="14" fillId="24" borderId="10" xfId="44" applyNumberFormat="1" applyFont="1" applyFill="1" applyBorder="1" applyAlignment="1">
      <alignment horizontal="right" vertical="center"/>
      <protection/>
    </xf>
    <xf numFmtId="3" fontId="1" fillId="24" borderId="10" xfId="44" applyNumberFormat="1" applyFill="1" applyBorder="1" applyAlignment="1">
      <alignment horizontal="right" vertical="center"/>
      <protection/>
    </xf>
    <xf numFmtId="3" fontId="5" fillId="24" borderId="10" xfId="44" applyNumberFormat="1" applyFont="1" applyFill="1" applyBorder="1" applyAlignment="1">
      <alignment horizontal="right" vertical="center" wrapText="1"/>
      <protection/>
    </xf>
    <xf numFmtId="3" fontId="1" fillId="24" borderId="10" xfId="44" applyNumberFormat="1" applyFont="1" applyFill="1" applyBorder="1" applyAlignment="1">
      <alignment vertical="center"/>
      <protection/>
    </xf>
    <xf numFmtId="0" fontId="40" fillId="24" borderId="24" xfId="0" applyFont="1" applyFill="1" applyBorder="1" applyAlignment="1">
      <alignment horizontal="center" vertical="top" wrapText="1"/>
    </xf>
    <xf numFmtId="0" fontId="39" fillId="24" borderId="24" xfId="0" applyFont="1" applyFill="1" applyBorder="1" applyAlignment="1">
      <alignment horizontal="center" vertical="top" wrapText="1"/>
    </xf>
    <xf numFmtId="0" fontId="39" fillId="24" borderId="24" xfId="0" applyFont="1" applyFill="1" applyBorder="1" applyAlignment="1">
      <alignment vertical="top" wrapText="1"/>
    </xf>
    <xf numFmtId="3" fontId="39" fillId="24" borderId="24" xfId="0" applyNumberFormat="1" applyFont="1" applyFill="1" applyBorder="1" applyAlignment="1">
      <alignment horizontal="right" vertical="top" wrapText="1"/>
    </xf>
    <xf numFmtId="0" fontId="18" fillId="24" borderId="10" xfId="44" applyFont="1" applyFill="1" applyBorder="1" applyAlignment="1">
      <alignment horizontal="center" vertical="center" wrapText="1"/>
      <protection/>
    </xf>
    <xf numFmtId="0" fontId="1" fillId="22" borderId="0" xfId="44" applyFill="1" applyAlignment="1">
      <alignment vertical="center"/>
      <protection/>
    </xf>
    <xf numFmtId="0" fontId="10" fillId="26" borderId="12" xfId="44" applyFont="1" applyFill="1" applyBorder="1" applyAlignment="1">
      <alignment horizontal="center" vertical="center"/>
      <protection/>
    </xf>
    <xf numFmtId="0" fontId="10" fillId="26" borderId="13" xfId="44" applyFont="1" applyFill="1" applyBorder="1" applyAlignment="1">
      <alignment vertical="center"/>
      <protection/>
    </xf>
    <xf numFmtId="0" fontId="10" fillId="26" borderId="13" xfId="44" applyFont="1" applyFill="1" applyBorder="1" applyAlignment="1">
      <alignment horizontal="center" vertical="center"/>
      <protection/>
    </xf>
    <xf numFmtId="4" fontId="1" fillId="22" borderId="13" xfId="44" applyNumberFormat="1" applyFont="1" applyFill="1" applyBorder="1" applyAlignment="1">
      <alignment horizontal="right" vertical="center"/>
      <protection/>
    </xf>
    <xf numFmtId="0" fontId="1" fillId="27" borderId="0" xfId="44" applyFill="1" applyAlignment="1">
      <alignment vertical="center"/>
      <protection/>
    </xf>
    <xf numFmtId="0" fontId="47" fillId="25" borderId="26" xfId="44" applyFont="1" applyFill="1" applyBorder="1" applyAlignment="1">
      <alignment vertical="center" wrapText="1"/>
      <protection/>
    </xf>
    <xf numFmtId="0" fontId="47" fillId="25" borderId="27" xfId="44" applyFont="1" applyFill="1" applyBorder="1" applyAlignment="1">
      <alignment horizontal="center" vertical="center" wrapText="1"/>
      <protection/>
    </xf>
    <xf numFmtId="0" fontId="47" fillId="25" borderId="28" xfId="44" applyFont="1" applyFill="1" applyBorder="1" applyAlignment="1">
      <alignment horizontal="center" vertical="center" wrapText="1"/>
      <protection/>
    </xf>
    <xf numFmtId="0" fontId="47" fillId="25" borderId="29" xfId="44" applyFont="1" applyFill="1" applyBorder="1" applyAlignment="1">
      <alignment horizontal="center" vertical="center" wrapText="1"/>
      <protection/>
    </xf>
    <xf numFmtId="0" fontId="47" fillId="25" borderId="30" xfId="44" applyFont="1" applyFill="1" applyBorder="1" applyAlignment="1">
      <alignment horizontal="center" vertical="center" wrapText="1"/>
      <protection/>
    </xf>
    <xf numFmtId="0" fontId="47" fillId="25" borderId="31" xfId="44" applyFont="1" applyFill="1" applyBorder="1" applyAlignment="1">
      <alignment horizontal="center" vertical="center" wrapText="1"/>
      <protection/>
    </xf>
    <xf numFmtId="0" fontId="47" fillId="25" borderId="27" xfId="44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/>
    </xf>
    <xf numFmtId="0" fontId="41" fillId="24" borderId="18" xfId="0" applyFont="1" applyFill="1" applyBorder="1" applyAlignment="1">
      <alignment horizontal="center" wrapText="1"/>
    </xf>
    <xf numFmtId="0" fontId="47" fillId="25" borderId="32" xfId="44" applyFont="1" applyFill="1" applyBorder="1" applyAlignment="1">
      <alignment horizontal="center" vertical="center" wrapText="1"/>
      <protection/>
    </xf>
    <xf numFmtId="0" fontId="47" fillId="25" borderId="33" xfId="44" applyFont="1" applyFill="1" applyBorder="1" applyAlignment="1">
      <alignment horizontal="center" vertical="center" wrapText="1"/>
      <protection/>
    </xf>
    <xf numFmtId="0" fontId="47" fillId="25" borderId="34" xfId="44" applyFont="1" applyFill="1" applyBorder="1" applyAlignment="1">
      <alignment horizontal="center" vertical="center" wrapText="1"/>
      <protection/>
    </xf>
    <xf numFmtId="0" fontId="46" fillId="25" borderId="27" xfId="44" applyFont="1" applyFill="1" applyBorder="1" applyAlignment="1">
      <alignment horizontal="center" vertical="center" wrapText="1"/>
      <protection/>
    </xf>
    <xf numFmtId="0" fontId="47" fillId="25" borderId="26" xfId="44" applyFont="1" applyFill="1" applyBorder="1" applyAlignment="1">
      <alignment horizontal="center" vertical="center" wrapText="1"/>
      <protection/>
    </xf>
    <xf numFmtId="0" fontId="17" fillId="25" borderId="10" xfId="44" applyFont="1" applyFill="1" applyBorder="1" applyAlignment="1">
      <alignment horizontal="right" vertical="center"/>
      <protection/>
    </xf>
    <xf numFmtId="0" fontId="47" fillId="25" borderId="35" xfId="44" applyFont="1" applyFill="1" applyBorder="1" applyAlignment="1">
      <alignment horizontal="center" vertical="center" wrapText="1"/>
      <protection/>
    </xf>
    <xf numFmtId="0" fontId="47" fillId="25" borderId="36" xfId="44" applyFont="1" applyFill="1" applyBorder="1" applyAlignment="1">
      <alignment horizontal="center" vertical="center" wrapText="1"/>
      <protection/>
    </xf>
    <xf numFmtId="0" fontId="47" fillId="25" borderId="25" xfId="44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vertical="top" wrapText="1"/>
      <protection/>
    </xf>
    <xf numFmtId="0" fontId="17" fillId="0" borderId="0" xfId="44" applyFont="1" applyBorder="1" applyAlignment="1">
      <alignment horizontal="center" vertical="center" wrapText="1"/>
      <protection/>
    </xf>
    <xf numFmtId="0" fontId="47" fillId="25" borderId="37" xfId="44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14" fillId="10" borderId="10" xfId="44" applyFont="1" applyFill="1" applyBorder="1" applyAlignment="1">
      <alignment horizontal="center" vertical="center"/>
      <protection/>
    </xf>
    <xf numFmtId="0" fontId="15" fillId="0" borderId="0" xfId="44" applyFont="1" applyBorder="1" applyAlignment="1">
      <alignment horizontal="left" vertical="center"/>
      <protection/>
    </xf>
    <xf numFmtId="0" fontId="7" fillId="28" borderId="10" xfId="44" applyFont="1" applyFill="1" applyBorder="1" applyAlignment="1">
      <alignment horizontal="center" vertical="center"/>
      <protection/>
    </xf>
    <xf numFmtId="0" fontId="7" fillId="25" borderId="10" xfId="44" applyFont="1" applyFill="1" applyBorder="1" applyAlignment="1">
      <alignment horizontal="center" vertical="center"/>
      <protection/>
    </xf>
    <xf numFmtId="0" fontId="7" fillId="25" borderId="38" xfId="44" applyFont="1" applyFill="1" applyBorder="1" applyAlignment="1">
      <alignment horizontal="center" vertical="center" wrapText="1"/>
      <protection/>
    </xf>
    <xf numFmtId="0" fontId="7" fillId="25" borderId="33" xfId="44" applyFont="1" applyFill="1" applyBorder="1" applyAlignment="1">
      <alignment horizontal="center" vertical="center" wrapText="1"/>
      <protection/>
    </xf>
    <xf numFmtId="0" fontId="5" fillId="25" borderId="33" xfId="44" applyFont="1" applyFill="1" applyBorder="1" applyAlignment="1">
      <alignment horizontal="center" vertical="center" wrapText="1"/>
      <protection/>
    </xf>
    <xf numFmtId="0" fontId="5" fillId="25" borderId="31" xfId="44" applyFont="1" applyFill="1" applyBorder="1" applyAlignment="1">
      <alignment horizontal="center" vertical="center" wrapText="1"/>
      <protection/>
    </xf>
    <xf numFmtId="0" fontId="12" fillId="0" borderId="0" xfId="44" applyFont="1" applyBorder="1" applyAlignment="1">
      <alignment vertical="top" wrapText="1"/>
      <protection/>
    </xf>
    <xf numFmtId="0" fontId="5" fillId="25" borderId="39" xfId="44" applyFont="1" applyFill="1" applyBorder="1" applyAlignment="1">
      <alignment horizontal="center" vertical="center" wrapText="1"/>
      <protection/>
    </xf>
    <xf numFmtId="0" fontId="5" fillId="25" borderId="25" xfId="44" applyFont="1" applyFill="1" applyBorder="1" applyAlignment="1">
      <alignment horizontal="center" vertical="center" wrapText="1"/>
      <protection/>
    </xf>
    <xf numFmtId="0" fontId="5" fillId="25" borderId="10" xfId="44" applyFont="1" applyFill="1" applyBorder="1" applyAlignment="1">
      <alignment horizontal="center" vertical="center" wrapText="1"/>
      <protection/>
    </xf>
    <xf numFmtId="0" fontId="1" fillId="0" borderId="0" xfId="44" applyBorder="1" applyAlignment="1">
      <alignment vertical="center"/>
      <protection/>
    </xf>
    <xf numFmtId="0" fontId="12" fillId="0" borderId="0" xfId="44" applyFont="1" applyBorder="1" applyAlignment="1">
      <alignment/>
      <protection/>
    </xf>
    <xf numFmtId="0" fontId="14" fillId="24" borderId="10" xfId="44" applyFont="1" applyFill="1" applyBorder="1" applyAlignment="1">
      <alignment horizontal="center" vertical="center"/>
      <protection/>
    </xf>
    <xf numFmtId="0" fontId="7" fillId="29" borderId="10" xfId="44" applyFont="1" applyFill="1" applyBorder="1" applyAlignment="1">
      <alignment horizontal="right" vertical="center"/>
      <protection/>
    </xf>
    <xf numFmtId="0" fontId="1" fillId="0" borderId="0" xfId="44" applyFont="1" applyBorder="1" applyAlignment="1">
      <alignment horizontal="left"/>
      <protection/>
    </xf>
    <xf numFmtId="0" fontId="2" fillId="0" borderId="0" xfId="44" applyFont="1" applyBorder="1" applyAlignment="1">
      <alignment horizontal="left" vertical="top" wrapText="1"/>
      <protection/>
    </xf>
    <xf numFmtId="0" fontId="7" fillId="24" borderId="10" xfId="44" applyFont="1" applyFill="1" applyBorder="1" applyAlignment="1">
      <alignment horizontal="center" vertical="center"/>
      <protection/>
    </xf>
    <xf numFmtId="0" fontId="39" fillId="0" borderId="19" xfId="0" applyFont="1" applyBorder="1" applyAlignment="1">
      <alignment horizontal="right" vertical="top" wrapText="1"/>
    </xf>
    <xf numFmtId="0" fontId="39" fillId="0" borderId="23" xfId="0" applyFont="1" applyBorder="1" applyAlignment="1">
      <alignment horizontal="right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19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19" xfId="0" applyFont="1" applyBorder="1" applyAlignment="1">
      <alignment horizontal="right" vertical="top" wrapText="1"/>
    </xf>
    <xf numFmtId="0" fontId="40" fillId="0" borderId="23" xfId="0" applyFont="1" applyBorder="1" applyAlignment="1">
      <alignment horizontal="righ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showGridLines="0" zoomScalePageLayoutView="0" workbookViewId="0" topLeftCell="A1">
      <selection activeCell="G4" sqref="G4"/>
    </sheetView>
  </sheetViews>
  <sheetFormatPr defaultColWidth="9.140625" defaultRowHeight="12.75" customHeight="1"/>
  <cols>
    <col min="1" max="1" width="6.28125" style="124" customWidth="1"/>
    <col min="2" max="2" width="11.7109375" style="121" customWidth="1"/>
    <col min="3" max="3" width="7.00390625" style="121" customWidth="1"/>
    <col min="4" max="4" width="52.00390625" style="0" customWidth="1"/>
    <col min="5" max="5" width="19.140625" style="0" customWidth="1"/>
    <col min="6" max="6" width="16.00390625" style="0" customWidth="1"/>
    <col min="7" max="7" width="19.140625" style="0" customWidth="1"/>
    <col min="8" max="8" width="9.8515625" style="0" bestFit="1" customWidth="1"/>
    <col min="9" max="9" width="8.00390625" style="0" customWidth="1"/>
    <col min="10" max="10" width="15.140625" style="0" customWidth="1"/>
    <col min="11" max="11" width="17.8515625" style="0" customWidth="1"/>
  </cols>
  <sheetData>
    <row r="1" spans="1:8" ht="12.75">
      <c r="A1" s="93"/>
      <c r="B1" s="94"/>
      <c r="C1" s="94"/>
      <c r="D1" s="95"/>
      <c r="E1" s="95"/>
      <c r="F1" s="95"/>
      <c r="G1" s="95" t="s">
        <v>184</v>
      </c>
      <c r="H1" s="95"/>
    </row>
    <row r="2" spans="1:8" ht="12.75">
      <c r="A2" s="93"/>
      <c r="B2" s="94"/>
      <c r="C2" s="94"/>
      <c r="D2" s="95"/>
      <c r="E2" s="95"/>
      <c r="F2" s="95"/>
      <c r="G2" s="95" t="s">
        <v>395</v>
      </c>
      <c r="H2" s="95"/>
    </row>
    <row r="3" spans="1:8" ht="12.75">
      <c r="A3" s="93"/>
      <c r="B3" s="94"/>
      <c r="C3" s="94"/>
      <c r="D3" s="95"/>
      <c r="E3" s="95"/>
      <c r="F3" s="95"/>
      <c r="G3" s="95" t="s">
        <v>185</v>
      </c>
      <c r="H3" s="95"/>
    </row>
    <row r="4" spans="1:8" ht="12.75">
      <c r="A4" s="93"/>
      <c r="B4" s="94"/>
      <c r="C4" s="94"/>
      <c r="D4" s="95"/>
      <c r="E4" s="95"/>
      <c r="F4" s="95"/>
      <c r="G4" s="95" t="s">
        <v>396</v>
      </c>
      <c r="H4" s="95"/>
    </row>
    <row r="5" spans="1:8" ht="12.75">
      <c r="A5" s="93"/>
      <c r="B5" s="93"/>
      <c r="C5" s="93"/>
      <c r="D5" s="174" t="s">
        <v>186</v>
      </c>
      <c r="E5" s="174"/>
      <c r="F5" s="174"/>
      <c r="G5" s="96"/>
      <c r="H5" s="97"/>
    </row>
    <row r="6" spans="1:8" ht="12.75">
      <c r="A6" s="93"/>
      <c r="B6" s="93"/>
      <c r="C6" s="93"/>
      <c r="D6" s="96"/>
      <c r="E6" s="96"/>
      <c r="F6" s="96"/>
      <c r="G6" s="96"/>
      <c r="H6" s="97"/>
    </row>
    <row r="7" spans="1:7" ht="12.75">
      <c r="A7" s="93"/>
      <c r="B7" s="94"/>
      <c r="C7" s="94"/>
      <c r="D7" s="95"/>
      <c r="E7" s="95"/>
      <c r="F7" s="95"/>
      <c r="G7" s="95"/>
    </row>
    <row r="8" spans="1:12" ht="15" customHeight="1">
      <c r="A8" s="175" t="s">
        <v>187</v>
      </c>
      <c r="B8" s="175" t="s">
        <v>188</v>
      </c>
      <c r="C8" s="176" t="s">
        <v>3</v>
      </c>
      <c r="D8" s="177" t="s">
        <v>4</v>
      </c>
      <c r="E8" s="177" t="s">
        <v>189</v>
      </c>
      <c r="F8" s="178" t="s">
        <v>5</v>
      </c>
      <c r="G8" s="178"/>
      <c r="H8" s="98"/>
      <c r="I8" s="99"/>
      <c r="J8" s="173"/>
      <c r="K8" s="173"/>
      <c r="L8" s="173"/>
    </row>
    <row r="9" spans="1:12" ht="25.5" customHeight="1">
      <c r="A9" s="175"/>
      <c r="B9" s="175"/>
      <c r="C9" s="176"/>
      <c r="D9" s="177"/>
      <c r="E9" s="177"/>
      <c r="F9" s="142" t="s">
        <v>190</v>
      </c>
      <c r="G9" s="142" t="s">
        <v>191</v>
      </c>
      <c r="H9" s="99"/>
      <c r="I9" s="99"/>
      <c r="J9" s="98"/>
      <c r="K9" s="98"/>
      <c r="L9" s="99"/>
    </row>
    <row r="10" spans="1:7" ht="12.75">
      <c r="A10" s="100" t="s">
        <v>192</v>
      </c>
      <c r="B10" s="101"/>
      <c r="C10" s="101"/>
      <c r="D10" s="102" t="s">
        <v>193</v>
      </c>
      <c r="E10" s="103">
        <f>E11+E15</f>
        <v>2328980</v>
      </c>
      <c r="F10" s="103">
        <f>F11+F15</f>
        <v>401380</v>
      </c>
      <c r="G10" s="103">
        <f>G11+G15</f>
        <v>1927600</v>
      </c>
    </row>
    <row r="11" spans="1:7" ht="12.75">
      <c r="A11" s="100"/>
      <c r="B11" s="101" t="s">
        <v>194</v>
      </c>
      <c r="C11" s="101"/>
      <c r="D11" s="104" t="s">
        <v>195</v>
      </c>
      <c r="E11" s="105">
        <f>SUM(E12:E14)</f>
        <v>399500</v>
      </c>
      <c r="F11" s="105">
        <f>SUM(F12:F14)</f>
        <v>399500</v>
      </c>
      <c r="G11" s="105">
        <f>SUM(G12:G14)</f>
        <v>0</v>
      </c>
    </row>
    <row r="12" spans="1:7" ht="12.75">
      <c r="A12" s="100"/>
      <c r="B12" s="101"/>
      <c r="C12" s="101" t="s">
        <v>196</v>
      </c>
      <c r="D12" s="104" t="s">
        <v>197</v>
      </c>
      <c r="E12" s="105">
        <v>500</v>
      </c>
      <c r="F12" s="105">
        <v>500</v>
      </c>
      <c r="G12" s="103"/>
    </row>
    <row r="13" spans="1:7" ht="12.75">
      <c r="A13" s="100"/>
      <c r="B13" s="101"/>
      <c r="C13" s="101" t="s">
        <v>198</v>
      </c>
      <c r="D13" s="104" t="s">
        <v>199</v>
      </c>
      <c r="E13" s="105">
        <v>396000</v>
      </c>
      <c r="F13" s="105">
        <v>396000</v>
      </c>
      <c r="G13" s="103"/>
    </row>
    <row r="14" spans="1:7" ht="12.75">
      <c r="A14" s="100"/>
      <c r="B14" s="101"/>
      <c r="C14" s="101" t="s">
        <v>200</v>
      </c>
      <c r="D14" s="104" t="s">
        <v>201</v>
      </c>
      <c r="E14" s="105">
        <v>3000</v>
      </c>
      <c r="F14" s="105">
        <v>3000</v>
      </c>
      <c r="G14" s="103"/>
    </row>
    <row r="15" spans="1:7" ht="15">
      <c r="A15" s="100"/>
      <c r="B15" s="106" t="s">
        <v>202</v>
      </c>
      <c r="C15" s="101"/>
      <c r="D15" s="107" t="s">
        <v>106</v>
      </c>
      <c r="E15" s="105">
        <f>SUM(E16:E17)</f>
        <v>1929480</v>
      </c>
      <c r="F15" s="105">
        <f>SUM(F16:F17)</f>
        <v>1880</v>
      </c>
      <c r="G15" s="105">
        <f>SUM(G16:G17)</f>
        <v>1927600</v>
      </c>
    </row>
    <row r="16" spans="1:7" ht="31.5" customHeight="1">
      <c r="A16" s="100"/>
      <c r="B16" s="101"/>
      <c r="C16" s="101" t="s">
        <v>203</v>
      </c>
      <c r="D16" s="108" t="s">
        <v>204</v>
      </c>
      <c r="E16" s="105">
        <v>1880</v>
      </c>
      <c r="F16" s="105">
        <v>1880</v>
      </c>
      <c r="G16" s="105">
        <v>0</v>
      </c>
    </row>
    <row r="17" spans="1:7" ht="25.5">
      <c r="A17" s="100"/>
      <c r="B17" s="101"/>
      <c r="C17" s="101" t="s">
        <v>205</v>
      </c>
      <c r="D17" s="108" t="s">
        <v>206</v>
      </c>
      <c r="E17" s="105">
        <v>1927600</v>
      </c>
      <c r="F17" s="105">
        <v>0</v>
      </c>
      <c r="G17" s="105">
        <v>1927600</v>
      </c>
    </row>
    <row r="18" spans="1:8" ht="38.25" customHeight="1">
      <c r="A18" s="100" t="s">
        <v>207</v>
      </c>
      <c r="B18" s="101"/>
      <c r="C18" s="101"/>
      <c r="D18" s="109" t="s">
        <v>208</v>
      </c>
      <c r="E18" s="103">
        <f>E19</f>
        <v>853000</v>
      </c>
      <c r="F18" s="103">
        <f>F19</f>
        <v>0</v>
      </c>
      <c r="G18" s="103">
        <v>853000</v>
      </c>
      <c r="H18" s="110"/>
    </row>
    <row r="19" spans="1:7" ht="12.75">
      <c r="A19" s="100"/>
      <c r="B19" s="101" t="s">
        <v>209</v>
      </c>
      <c r="C19" s="101"/>
      <c r="D19" s="104" t="s">
        <v>108</v>
      </c>
      <c r="E19" s="105">
        <f>SUM(E20:E21)</f>
        <v>853000</v>
      </c>
      <c r="F19" s="105">
        <f>SUM(F20:F21)</f>
        <v>0</v>
      </c>
      <c r="G19" s="105">
        <f>SUM(G20:G21)</f>
        <v>853000</v>
      </c>
    </row>
    <row r="20" spans="1:8" s="112" customFormat="1" ht="76.5">
      <c r="A20" s="101"/>
      <c r="B20" s="101"/>
      <c r="C20" s="101" t="s">
        <v>210</v>
      </c>
      <c r="D20" s="108" t="s">
        <v>211</v>
      </c>
      <c r="E20" s="105">
        <v>653000</v>
      </c>
      <c r="F20" s="105">
        <v>0</v>
      </c>
      <c r="G20" s="105">
        <v>653000</v>
      </c>
      <c r="H20" s="111"/>
    </row>
    <row r="21" spans="1:8" s="112" customFormat="1" ht="76.5">
      <c r="A21" s="101"/>
      <c r="B21" s="101"/>
      <c r="C21" s="101" t="s">
        <v>210</v>
      </c>
      <c r="D21" s="113" t="s">
        <v>212</v>
      </c>
      <c r="E21" s="105">
        <v>200000</v>
      </c>
      <c r="F21" s="105">
        <v>0</v>
      </c>
      <c r="G21" s="105">
        <v>200000</v>
      </c>
      <c r="H21" s="111"/>
    </row>
    <row r="22" spans="1:7" s="97" customFormat="1" ht="12.75">
      <c r="A22" s="100" t="s">
        <v>213</v>
      </c>
      <c r="B22" s="100"/>
      <c r="C22" s="101"/>
      <c r="D22" s="102" t="s">
        <v>214</v>
      </c>
      <c r="E22" s="103">
        <f>SUM(E24:E26)</f>
        <v>68100</v>
      </c>
      <c r="F22" s="103">
        <f>SUM(F24:F26)</f>
        <v>68100</v>
      </c>
      <c r="G22" s="103">
        <f>SUM(G24:G26)</f>
        <v>0</v>
      </c>
    </row>
    <row r="23" spans="1:7" ht="12.75">
      <c r="A23" s="100"/>
      <c r="B23" s="101" t="s">
        <v>215</v>
      </c>
      <c r="C23" s="101"/>
      <c r="D23" s="104" t="s">
        <v>111</v>
      </c>
      <c r="E23" s="105">
        <f>SUM(E24:E26)</f>
        <v>68100</v>
      </c>
      <c r="F23" s="105">
        <f>SUM(F24:F24)</f>
        <v>30000</v>
      </c>
      <c r="G23" s="105">
        <v>0</v>
      </c>
    </row>
    <row r="24" spans="1:7" ht="25.5">
      <c r="A24" s="100"/>
      <c r="B24" s="101"/>
      <c r="C24" s="101" t="s">
        <v>216</v>
      </c>
      <c r="D24" s="108" t="s">
        <v>217</v>
      </c>
      <c r="E24" s="114">
        <v>30000</v>
      </c>
      <c r="F24" s="105">
        <v>30000</v>
      </c>
      <c r="G24" s="105">
        <v>0</v>
      </c>
    </row>
    <row r="25" spans="1:7" ht="12.75">
      <c r="A25" s="100"/>
      <c r="B25" s="101"/>
      <c r="C25" s="101" t="s">
        <v>200</v>
      </c>
      <c r="D25" s="108" t="s">
        <v>201</v>
      </c>
      <c r="E25" s="114">
        <v>100</v>
      </c>
      <c r="F25" s="105">
        <v>100</v>
      </c>
      <c r="G25" s="105"/>
    </row>
    <row r="26" spans="1:7" ht="25.5">
      <c r="A26" s="100"/>
      <c r="B26" s="101"/>
      <c r="C26" s="115" t="s">
        <v>218</v>
      </c>
      <c r="D26" s="108" t="s">
        <v>219</v>
      </c>
      <c r="E26" s="114">
        <v>38000</v>
      </c>
      <c r="F26" s="105">
        <v>38000</v>
      </c>
      <c r="G26" s="105"/>
    </row>
    <row r="27" spans="1:7" ht="12.75">
      <c r="A27" s="100" t="s">
        <v>220</v>
      </c>
      <c r="B27" s="101"/>
      <c r="C27" s="101"/>
      <c r="D27" s="102" t="s">
        <v>221</v>
      </c>
      <c r="E27" s="103">
        <f aca="true" t="shared" si="0" ref="E27:G28">E28</f>
        <v>4500</v>
      </c>
      <c r="F27" s="103">
        <f t="shared" si="0"/>
        <v>4500</v>
      </c>
      <c r="G27" s="103">
        <f t="shared" si="0"/>
        <v>0</v>
      </c>
    </row>
    <row r="28" spans="1:7" ht="12.75">
      <c r="A28" s="100"/>
      <c r="B28" s="101" t="s">
        <v>222</v>
      </c>
      <c r="C28" s="101"/>
      <c r="D28" s="104" t="s">
        <v>106</v>
      </c>
      <c r="E28" s="105">
        <f t="shared" si="0"/>
        <v>4500</v>
      </c>
      <c r="F28" s="105">
        <f t="shared" si="0"/>
        <v>4500</v>
      </c>
      <c r="G28" s="105">
        <f t="shared" si="0"/>
        <v>0</v>
      </c>
    </row>
    <row r="29" spans="1:7" ht="25.5">
      <c r="A29" s="100"/>
      <c r="B29" s="101"/>
      <c r="C29" s="101" t="s">
        <v>196</v>
      </c>
      <c r="D29" s="108" t="s">
        <v>223</v>
      </c>
      <c r="E29" s="105">
        <v>4500</v>
      </c>
      <c r="F29" s="105">
        <v>4500</v>
      </c>
      <c r="G29" s="105">
        <v>0</v>
      </c>
    </row>
    <row r="30" spans="1:7" ht="12.75">
      <c r="A30" s="100" t="s">
        <v>224</v>
      </c>
      <c r="B30" s="101"/>
      <c r="C30" s="101"/>
      <c r="D30" s="102" t="s">
        <v>225</v>
      </c>
      <c r="E30" s="103">
        <v>639150</v>
      </c>
      <c r="F30" s="103">
        <f>SUM(F32:F36)</f>
        <v>612900</v>
      </c>
      <c r="G30" s="103">
        <f>G31</f>
        <v>26250</v>
      </c>
    </row>
    <row r="31" spans="1:7" ht="12.75">
      <c r="A31" s="100"/>
      <c r="B31" s="101" t="s">
        <v>226</v>
      </c>
      <c r="C31" s="101"/>
      <c r="D31" s="104" t="s">
        <v>227</v>
      </c>
      <c r="E31" s="105">
        <v>639150</v>
      </c>
      <c r="F31" s="105">
        <f>SUM(F32:F36)</f>
        <v>612900</v>
      </c>
      <c r="G31" s="105">
        <f>SUM(G32:G36)</f>
        <v>26250</v>
      </c>
    </row>
    <row r="32" spans="1:7" ht="12.75">
      <c r="A32" s="100"/>
      <c r="B32" s="101"/>
      <c r="C32" s="101" t="s">
        <v>228</v>
      </c>
      <c r="D32" s="104" t="s">
        <v>229</v>
      </c>
      <c r="E32" s="105">
        <v>3000</v>
      </c>
      <c r="F32" s="105">
        <v>3000</v>
      </c>
      <c r="G32" s="105">
        <v>0</v>
      </c>
    </row>
    <row r="33" spans="1:7" ht="12.75">
      <c r="A33" s="100"/>
      <c r="B33" s="101"/>
      <c r="C33" s="101" t="s">
        <v>196</v>
      </c>
      <c r="D33" s="108" t="s">
        <v>230</v>
      </c>
      <c r="E33" s="105">
        <v>300000</v>
      </c>
      <c r="F33" s="105">
        <v>300000</v>
      </c>
      <c r="G33" s="105">
        <v>0</v>
      </c>
    </row>
    <row r="34" spans="1:7" ht="38.25">
      <c r="A34" s="100"/>
      <c r="B34" s="101"/>
      <c r="C34" s="101" t="s">
        <v>203</v>
      </c>
      <c r="D34" s="108" t="s">
        <v>231</v>
      </c>
      <c r="E34" s="105">
        <v>300400</v>
      </c>
      <c r="F34" s="105">
        <v>300400</v>
      </c>
      <c r="G34" s="105">
        <v>0</v>
      </c>
    </row>
    <row r="35" spans="1:7" ht="25.5">
      <c r="A35" s="100"/>
      <c r="B35" s="101"/>
      <c r="C35" s="101" t="s">
        <v>205</v>
      </c>
      <c r="D35" s="108" t="s">
        <v>232</v>
      </c>
      <c r="E35" s="105">
        <v>32250</v>
      </c>
      <c r="F35" s="105">
        <v>6000</v>
      </c>
      <c r="G35" s="105">
        <v>26250</v>
      </c>
    </row>
    <row r="36" spans="1:7" ht="12.75">
      <c r="A36" s="100"/>
      <c r="B36" s="101"/>
      <c r="C36" s="101" t="s">
        <v>200</v>
      </c>
      <c r="D36" s="108" t="s">
        <v>201</v>
      </c>
      <c r="E36" s="105">
        <v>3500</v>
      </c>
      <c r="F36" s="105">
        <v>3500</v>
      </c>
      <c r="G36" s="105">
        <v>0</v>
      </c>
    </row>
    <row r="37" spans="1:8" ht="12.75">
      <c r="A37" s="100" t="s">
        <v>233</v>
      </c>
      <c r="B37" s="101"/>
      <c r="C37" s="101"/>
      <c r="D37" s="102" t="s">
        <v>234</v>
      </c>
      <c r="E37" s="103">
        <f>E38+E41+E44</f>
        <v>737100</v>
      </c>
      <c r="F37" s="103">
        <f>F38+F41+F44</f>
        <v>737100</v>
      </c>
      <c r="G37" s="103">
        <f>G39+G41+G44</f>
        <v>0</v>
      </c>
      <c r="H37" s="110"/>
    </row>
    <row r="38" spans="1:7" ht="12.75">
      <c r="A38" s="100"/>
      <c r="B38" s="101" t="s">
        <v>235</v>
      </c>
      <c r="C38" s="101"/>
      <c r="D38" s="104" t="s">
        <v>236</v>
      </c>
      <c r="E38" s="105">
        <f>SUM(E39:E40)</f>
        <v>50300</v>
      </c>
      <c r="F38" s="105">
        <f>SUM(F39:F40)</f>
        <v>50300</v>
      </c>
      <c r="G38" s="105">
        <f>SUM(G39:G40)</f>
        <v>0</v>
      </c>
    </row>
    <row r="39" spans="1:7" ht="25.5">
      <c r="A39" s="100"/>
      <c r="B39" s="101"/>
      <c r="C39" s="101" t="s">
        <v>237</v>
      </c>
      <c r="D39" s="108" t="s">
        <v>238</v>
      </c>
      <c r="E39" s="105">
        <v>49800</v>
      </c>
      <c r="F39" s="105">
        <v>49800</v>
      </c>
      <c r="G39" s="105">
        <v>0</v>
      </c>
    </row>
    <row r="40" spans="1:7" ht="38.25">
      <c r="A40" s="100"/>
      <c r="B40" s="101"/>
      <c r="C40" s="101" t="s">
        <v>239</v>
      </c>
      <c r="D40" s="108" t="s">
        <v>240</v>
      </c>
      <c r="E40" s="105">
        <v>500</v>
      </c>
      <c r="F40" s="105">
        <v>500</v>
      </c>
      <c r="G40" s="105">
        <v>0</v>
      </c>
    </row>
    <row r="41" spans="1:7" ht="12.75">
      <c r="A41" s="100"/>
      <c r="B41" s="101" t="s">
        <v>241</v>
      </c>
      <c r="C41" s="101"/>
      <c r="D41" s="104" t="s">
        <v>242</v>
      </c>
      <c r="E41" s="105">
        <f>SUM(E42:E43)</f>
        <v>478100</v>
      </c>
      <c r="F41" s="105">
        <f>SUM(F42:F43)</f>
        <v>478100</v>
      </c>
      <c r="G41" s="105">
        <f>SUM(G42:G43)</f>
        <v>0</v>
      </c>
    </row>
    <row r="42" spans="1:7" ht="25.5">
      <c r="A42" s="100"/>
      <c r="B42" s="101"/>
      <c r="C42" s="101" t="s">
        <v>196</v>
      </c>
      <c r="D42" s="108" t="s">
        <v>243</v>
      </c>
      <c r="E42" s="105">
        <v>60000</v>
      </c>
      <c r="F42" s="105">
        <v>60000</v>
      </c>
      <c r="G42" s="105">
        <v>0</v>
      </c>
    </row>
    <row r="43" spans="1:7" ht="12.75">
      <c r="A43" s="100"/>
      <c r="B43" s="101"/>
      <c r="C43" s="101" t="s">
        <v>218</v>
      </c>
      <c r="D43" s="104" t="s">
        <v>244</v>
      </c>
      <c r="E43" s="105">
        <v>418100</v>
      </c>
      <c r="F43" s="105">
        <v>418100</v>
      </c>
      <c r="G43" s="105">
        <v>0</v>
      </c>
    </row>
    <row r="44" spans="1:7" ht="12.75">
      <c r="A44" s="100"/>
      <c r="B44" s="101" t="s">
        <v>245</v>
      </c>
      <c r="C44" s="101"/>
      <c r="D44" s="104" t="s">
        <v>106</v>
      </c>
      <c r="E44" s="105">
        <v>208700</v>
      </c>
      <c r="F44" s="105">
        <v>208700</v>
      </c>
      <c r="G44" s="105">
        <f>SUM(G45)</f>
        <v>0</v>
      </c>
    </row>
    <row r="45" spans="1:7" ht="25.5">
      <c r="A45" s="100"/>
      <c r="B45" s="101"/>
      <c r="C45" s="101" t="s">
        <v>246</v>
      </c>
      <c r="D45" s="108" t="s">
        <v>247</v>
      </c>
      <c r="E45" s="105">
        <v>208700</v>
      </c>
      <c r="F45" s="105">
        <v>208700</v>
      </c>
      <c r="G45" s="105">
        <v>0</v>
      </c>
    </row>
    <row r="46" spans="1:7" ht="45" customHeight="1">
      <c r="A46" s="100" t="s">
        <v>248</v>
      </c>
      <c r="B46" s="101"/>
      <c r="C46" s="101"/>
      <c r="D46" s="116" t="s">
        <v>249</v>
      </c>
      <c r="E46" s="103">
        <f aca="true" t="shared" si="1" ref="E46:G47">E47</f>
        <v>1103</v>
      </c>
      <c r="F46" s="103">
        <f t="shared" si="1"/>
        <v>1103</v>
      </c>
      <c r="G46" s="103">
        <f t="shared" si="1"/>
        <v>0</v>
      </c>
    </row>
    <row r="47" spans="1:7" ht="27.75" customHeight="1">
      <c r="A47" s="100"/>
      <c r="B47" s="101" t="s">
        <v>250</v>
      </c>
      <c r="C47" s="101"/>
      <c r="D47" s="108" t="s">
        <v>251</v>
      </c>
      <c r="E47" s="105">
        <f t="shared" si="1"/>
        <v>1103</v>
      </c>
      <c r="F47" s="105">
        <f t="shared" si="1"/>
        <v>1103</v>
      </c>
      <c r="G47" s="105">
        <f t="shared" si="1"/>
        <v>0</v>
      </c>
    </row>
    <row r="48" spans="1:7" ht="25.5">
      <c r="A48" s="100"/>
      <c r="B48" s="101"/>
      <c r="C48" s="101" t="s">
        <v>237</v>
      </c>
      <c r="D48" s="108" t="s">
        <v>238</v>
      </c>
      <c r="E48" s="105">
        <v>1103</v>
      </c>
      <c r="F48" s="105">
        <v>1103</v>
      </c>
      <c r="G48" s="105">
        <v>0</v>
      </c>
    </row>
    <row r="49" spans="1:7" ht="27" customHeight="1">
      <c r="A49" s="100" t="s">
        <v>252</v>
      </c>
      <c r="B49" s="101"/>
      <c r="C49" s="101"/>
      <c r="D49" s="116" t="s">
        <v>253</v>
      </c>
      <c r="E49" s="103">
        <f aca="true" t="shared" si="2" ref="E49:G50">E50</f>
        <v>2200000</v>
      </c>
      <c r="F49" s="103">
        <f t="shared" si="2"/>
        <v>2200000</v>
      </c>
      <c r="G49" s="103">
        <f t="shared" si="2"/>
        <v>0</v>
      </c>
    </row>
    <row r="50" spans="1:8" ht="12.75">
      <c r="A50" s="100"/>
      <c r="B50" s="101" t="s">
        <v>254</v>
      </c>
      <c r="C50" s="101"/>
      <c r="D50" s="104" t="s">
        <v>128</v>
      </c>
      <c r="E50" s="105">
        <f>SUM(E51)</f>
        <v>2200000</v>
      </c>
      <c r="F50" s="105">
        <f>SUM(F51)</f>
        <v>2200000</v>
      </c>
      <c r="G50" s="105">
        <f t="shared" si="2"/>
        <v>0</v>
      </c>
      <c r="H50" s="95"/>
    </row>
    <row r="51" spans="1:8" ht="12.75">
      <c r="A51" s="100"/>
      <c r="B51" s="101"/>
      <c r="C51" s="101" t="s">
        <v>255</v>
      </c>
      <c r="D51" s="108" t="s">
        <v>256</v>
      </c>
      <c r="E51" s="105">
        <v>2200000</v>
      </c>
      <c r="F51" s="105">
        <v>2200000</v>
      </c>
      <c r="G51" s="105">
        <v>0</v>
      </c>
      <c r="H51" s="95"/>
    </row>
    <row r="52" spans="1:8" ht="37.5" customHeight="1">
      <c r="A52" s="100" t="s">
        <v>257</v>
      </c>
      <c r="B52" s="101"/>
      <c r="C52" s="101"/>
      <c r="D52" s="116" t="s">
        <v>258</v>
      </c>
      <c r="E52" s="103">
        <f>E53+E56+E63+E74+E78</f>
        <v>7466462</v>
      </c>
      <c r="F52" s="103">
        <v>7466462</v>
      </c>
      <c r="G52" s="103">
        <f>G53+G56+G63+G74+G78</f>
        <v>0</v>
      </c>
      <c r="H52" s="95"/>
    </row>
    <row r="53" spans="1:8" ht="37.5" customHeight="1">
      <c r="A53" s="100"/>
      <c r="B53" s="101" t="s">
        <v>259</v>
      </c>
      <c r="C53" s="101"/>
      <c r="D53" s="108" t="s">
        <v>260</v>
      </c>
      <c r="E53" s="105">
        <f>SUM(E54:E55)</f>
        <v>17600</v>
      </c>
      <c r="F53" s="105">
        <f>SUM(F54:F55)</f>
        <v>17600</v>
      </c>
      <c r="G53" s="105">
        <f>SUM(G54:G55)</f>
        <v>0</v>
      </c>
      <c r="H53" s="95"/>
    </row>
    <row r="54" spans="1:8" ht="37.5" customHeight="1">
      <c r="A54" s="100"/>
      <c r="B54" s="101"/>
      <c r="C54" s="101" t="s">
        <v>261</v>
      </c>
      <c r="D54" s="108" t="s">
        <v>262</v>
      </c>
      <c r="E54" s="105">
        <v>17200</v>
      </c>
      <c r="F54" s="105">
        <v>17200</v>
      </c>
      <c r="G54" s="105">
        <v>0</v>
      </c>
      <c r="H54" s="95"/>
    </row>
    <row r="55" spans="1:8" ht="37.5" customHeight="1">
      <c r="A55" s="100"/>
      <c r="B55" s="101"/>
      <c r="C55" s="101" t="s">
        <v>263</v>
      </c>
      <c r="D55" s="108" t="s">
        <v>264</v>
      </c>
      <c r="E55" s="105">
        <v>400</v>
      </c>
      <c r="F55" s="105">
        <v>400</v>
      </c>
      <c r="G55" s="105">
        <v>0</v>
      </c>
      <c r="H55" s="95"/>
    </row>
    <row r="56" spans="1:8" ht="57" customHeight="1">
      <c r="A56" s="100"/>
      <c r="B56" s="101" t="s">
        <v>265</v>
      </c>
      <c r="C56" s="101"/>
      <c r="D56" s="108" t="s">
        <v>266</v>
      </c>
      <c r="E56" s="105">
        <f>SUM(E57:E62)</f>
        <v>2304500</v>
      </c>
      <c r="F56" s="105">
        <v>2304500</v>
      </c>
      <c r="G56" s="105">
        <f>SUM(G57:G62)</f>
        <v>0</v>
      </c>
      <c r="H56" s="95"/>
    </row>
    <row r="57" spans="1:8" ht="27" customHeight="1">
      <c r="A57" s="100"/>
      <c r="B57" s="101"/>
      <c r="C57" s="101" t="s">
        <v>267</v>
      </c>
      <c r="D57" s="108" t="s">
        <v>268</v>
      </c>
      <c r="E57" s="105">
        <v>2003000</v>
      </c>
      <c r="F57" s="105">
        <v>2003000</v>
      </c>
      <c r="G57" s="105">
        <v>0</v>
      </c>
      <c r="H57" s="95"/>
    </row>
    <row r="58" spans="1:8" ht="27" customHeight="1">
      <c r="A58" s="100"/>
      <c r="B58" s="101"/>
      <c r="C58" s="101" t="s">
        <v>269</v>
      </c>
      <c r="D58" s="108" t="s">
        <v>270</v>
      </c>
      <c r="E58" s="105">
        <v>64000</v>
      </c>
      <c r="F58" s="105">
        <v>64000</v>
      </c>
      <c r="G58" s="105">
        <v>0</v>
      </c>
      <c r="H58" s="95"/>
    </row>
    <row r="59" spans="1:8" ht="27" customHeight="1">
      <c r="A59" s="100"/>
      <c r="B59" s="101"/>
      <c r="C59" s="101" t="s">
        <v>271</v>
      </c>
      <c r="D59" s="108" t="s">
        <v>272</v>
      </c>
      <c r="E59" s="105">
        <v>221000</v>
      </c>
      <c r="F59" s="105">
        <v>221000</v>
      </c>
      <c r="G59" s="105">
        <v>0</v>
      </c>
      <c r="H59" s="95"/>
    </row>
    <row r="60" spans="1:8" ht="27" customHeight="1">
      <c r="A60" s="100"/>
      <c r="B60" s="101"/>
      <c r="C60" s="101" t="s">
        <v>273</v>
      </c>
      <c r="D60" s="108" t="s">
        <v>274</v>
      </c>
      <c r="E60" s="105">
        <v>1500</v>
      </c>
      <c r="F60" s="105">
        <v>1500</v>
      </c>
      <c r="G60" s="105">
        <v>0</v>
      </c>
      <c r="H60" s="95"/>
    </row>
    <row r="61" spans="1:8" ht="23.25" customHeight="1">
      <c r="A61" s="100"/>
      <c r="B61" s="101"/>
      <c r="C61" s="101" t="s">
        <v>275</v>
      </c>
      <c r="D61" s="108" t="s">
        <v>276</v>
      </c>
      <c r="E61" s="105">
        <v>2000</v>
      </c>
      <c r="F61" s="105">
        <v>2000</v>
      </c>
      <c r="G61" s="105">
        <v>0</v>
      </c>
      <c r="H61" s="95"/>
    </row>
    <row r="62" spans="1:8" ht="31.5" customHeight="1">
      <c r="A62" s="100"/>
      <c r="B62" s="101"/>
      <c r="C62" s="101" t="s">
        <v>263</v>
      </c>
      <c r="D62" s="108" t="s">
        <v>264</v>
      </c>
      <c r="E62" s="105">
        <v>13000</v>
      </c>
      <c r="F62" s="105">
        <v>13000</v>
      </c>
      <c r="G62" s="105">
        <v>0</v>
      </c>
      <c r="H62" s="95"/>
    </row>
    <row r="63" spans="1:8" ht="51.75" customHeight="1">
      <c r="A63" s="100"/>
      <c r="B63" s="101" t="s">
        <v>277</v>
      </c>
      <c r="C63" s="101"/>
      <c r="D63" s="108" t="s">
        <v>278</v>
      </c>
      <c r="E63" s="114">
        <f>SUM(E64:E73)</f>
        <v>1111700</v>
      </c>
      <c r="F63" s="114">
        <f>SUM(F64:F73)</f>
        <v>1111700</v>
      </c>
      <c r="G63" s="105">
        <f>SUM(G64:G73)</f>
        <v>0</v>
      </c>
      <c r="H63" s="95"/>
    </row>
    <row r="64" spans="1:8" ht="11.25" customHeight="1">
      <c r="A64" s="100"/>
      <c r="B64" s="101"/>
      <c r="C64" s="101" t="s">
        <v>267</v>
      </c>
      <c r="D64" s="108" t="s">
        <v>268</v>
      </c>
      <c r="E64" s="105">
        <v>665000</v>
      </c>
      <c r="F64" s="105">
        <v>665000</v>
      </c>
      <c r="G64" s="105">
        <v>0</v>
      </c>
      <c r="H64" s="95"/>
    </row>
    <row r="65" spans="1:8" ht="11.25" customHeight="1">
      <c r="A65" s="100"/>
      <c r="B65" s="101"/>
      <c r="C65" s="101" t="s">
        <v>269</v>
      </c>
      <c r="D65" s="108" t="s">
        <v>270</v>
      </c>
      <c r="E65" s="105">
        <v>191000</v>
      </c>
      <c r="F65" s="105">
        <v>191000</v>
      </c>
      <c r="G65" s="105">
        <v>0</v>
      </c>
      <c r="H65" s="95"/>
    </row>
    <row r="66" spans="1:8" ht="11.25" customHeight="1">
      <c r="A66" s="100"/>
      <c r="B66" s="101"/>
      <c r="C66" s="101" t="s">
        <v>271</v>
      </c>
      <c r="D66" s="108" t="s">
        <v>272</v>
      </c>
      <c r="E66" s="105">
        <v>1200</v>
      </c>
      <c r="F66" s="105">
        <v>1200</v>
      </c>
      <c r="G66" s="105">
        <v>0</v>
      </c>
      <c r="H66" s="95"/>
    </row>
    <row r="67" spans="1:8" ht="11.25" customHeight="1">
      <c r="A67" s="100"/>
      <c r="B67" s="101"/>
      <c r="C67" s="101" t="s">
        <v>279</v>
      </c>
      <c r="D67" s="108" t="s">
        <v>280</v>
      </c>
      <c r="E67" s="105">
        <v>34000</v>
      </c>
      <c r="F67" s="105">
        <v>34000</v>
      </c>
      <c r="G67" s="105">
        <v>0</v>
      </c>
      <c r="H67" s="95"/>
    </row>
    <row r="68" spans="1:8" ht="11.25" customHeight="1">
      <c r="A68" s="100"/>
      <c r="B68" s="101"/>
      <c r="C68" s="101" t="s">
        <v>281</v>
      </c>
      <c r="D68" s="108" t="s">
        <v>282</v>
      </c>
      <c r="E68" s="105">
        <v>6100</v>
      </c>
      <c r="F68" s="105">
        <v>6100</v>
      </c>
      <c r="G68" s="105">
        <v>0</v>
      </c>
      <c r="H68" s="95"/>
    </row>
    <row r="69" spans="1:8" ht="11.25" customHeight="1">
      <c r="A69" s="100"/>
      <c r="B69" s="101"/>
      <c r="C69" s="101" t="s">
        <v>283</v>
      </c>
      <c r="D69" s="108" t="s">
        <v>284</v>
      </c>
      <c r="E69" s="105">
        <v>3200</v>
      </c>
      <c r="F69" s="105">
        <v>3200</v>
      </c>
      <c r="G69" s="105">
        <v>0</v>
      </c>
      <c r="H69" s="95"/>
    </row>
    <row r="70" spans="1:8" ht="11.25" customHeight="1">
      <c r="A70" s="100"/>
      <c r="B70" s="101"/>
      <c r="C70" s="101" t="s">
        <v>285</v>
      </c>
      <c r="D70" s="108" t="s">
        <v>286</v>
      </c>
      <c r="E70" s="105">
        <v>2200</v>
      </c>
      <c r="F70" s="105">
        <v>2200</v>
      </c>
      <c r="G70" s="105">
        <v>0</v>
      </c>
      <c r="H70" s="95"/>
    </row>
    <row r="71" spans="1:8" ht="11.25" customHeight="1">
      <c r="A71" s="100"/>
      <c r="B71" s="101"/>
      <c r="C71" s="101" t="s">
        <v>275</v>
      </c>
      <c r="D71" s="108" t="s">
        <v>276</v>
      </c>
      <c r="E71" s="114">
        <v>195000</v>
      </c>
      <c r="F71" s="114">
        <v>195000</v>
      </c>
      <c r="G71" s="105">
        <v>0</v>
      </c>
      <c r="H71" s="95"/>
    </row>
    <row r="72" spans="1:8" ht="11.25" customHeight="1">
      <c r="A72" s="100"/>
      <c r="B72" s="101"/>
      <c r="C72" s="101" t="s">
        <v>196</v>
      </c>
      <c r="D72" s="108" t="s">
        <v>287</v>
      </c>
      <c r="E72" s="105">
        <v>4000</v>
      </c>
      <c r="F72" s="105">
        <v>4000</v>
      </c>
      <c r="G72" s="105">
        <v>0</v>
      </c>
      <c r="H72" s="95"/>
    </row>
    <row r="73" spans="1:8" ht="24" customHeight="1">
      <c r="A73" s="100"/>
      <c r="B73" s="101"/>
      <c r="C73" s="101" t="s">
        <v>263</v>
      </c>
      <c r="D73" s="108" t="s">
        <v>264</v>
      </c>
      <c r="E73" s="105">
        <v>10000</v>
      </c>
      <c r="F73" s="105">
        <v>10000</v>
      </c>
      <c r="G73" s="105">
        <v>0</v>
      </c>
      <c r="H73" s="95"/>
    </row>
    <row r="74" spans="1:8" ht="24" customHeight="1">
      <c r="A74" s="100"/>
      <c r="B74" s="101" t="s">
        <v>288</v>
      </c>
      <c r="C74" s="101"/>
      <c r="D74" s="108" t="s">
        <v>289</v>
      </c>
      <c r="E74" s="105">
        <f>SUM(E75:E77)</f>
        <v>159000</v>
      </c>
      <c r="F74" s="105">
        <f>SUM(F75:F77)</f>
        <v>159000</v>
      </c>
      <c r="G74" s="105">
        <f>SUM(G75:G77)</f>
        <v>0</v>
      </c>
      <c r="H74" s="95"/>
    </row>
    <row r="75" spans="1:8" ht="24" customHeight="1">
      <c r="A75" s="100"/>
      <c r="B75" s="101"/>
      <c r="C75" s="101" t="s">
        <v>290</v>
      </c>
      <c r="D75" s="108" t="s">
        <v>291</v>
      </c>
      <c r="E75" s="105">
        <v>23000</v>
      </c>
      <c r="F75" s="105">
        <v>23000</v>
      </c>
      <c r="G75" s="105">
        <v>0</v>
      </c>
      <c r="H75" s="95"/>
    </row>
    <row r="76" spans="1:8" ht="24" customHeight="1">
      <c r="A76" s="100"/>
      <c r="B76" s="101"/>
      <c r="C76" s="101" t="s">
        <v>292</v>
      </c>
      <c r="D76" s="108" t="s">
        <v>293</v>
      </c>
      <c r="E76" s="105">
        <v>130000</v>
      </c>
      <c r="F76" s="105">
        <v>130000</v>
      </c>
      <c r="G76" s="105">
        <v>0</v>
      </c>
      <c r="H76" s="95"/>
    </row>
    <row r="77" spans="1:8" ht="24" customHeight="1">
      <c r="A77" s="100"/>
      <c r="B77" s="101"/>
      <c r="C77" s="101" t="s">
        <v>294</v>
      </c>
      <c r="D77" s="108" t="s">
        <v>295</v>
      </c>
      <c r="E77" s="105">
        <v>6000</v>
      </c>
      <c r="F77" s="105">
        <v>6000</v>
      </c>
      <c r="G77" s="105">
        <v>0</v>
      </c>
      <c r="H77" s="95"/>
    </row>
    <row r="78" spans="1:8" ht="24" customHeight="1">
      <c r="A78" s="100"/>
      <c r="B78" s="101" t="s">
        <v>296</v>
      </c>
      <c r="C78" s="101"/>
      <c r="D78" s="108" t="s">
        <v>297</v>
      </c>
      <c r="E78" s="105">
        <f>SUM(E79:E80)</f>
        <v>3873662</v>
      </c>
      <c r="F78" s="105">
        <f>SUM(F79:F80)</f>
        <v>3873662</v>
      </c>
      <c r="G78" s="105">
        <f>SUM(G79:G80)</f>
        <v>0</v>
      </c>
      <c r="H78" s="95"/>
    </row>
    <row r="79" spans="1:8" ht="16.5" customHeight="1">
      <c r="A79" s="100"/>
      <c r="B79" s="101"/>
      <c r="C79" s="101" t="s">
        <v>298</v>
      </c>
      <c r="D79" s="108" t="s">
        <v>299</v>
      </c>
      <c r="E79" s="105">
        <v>3736962</v>
      </c>
      <c r="F79" s="105">
        <v>3736962</v>
      </c>
      <c r="G79" s="105">
        <v>0</v>
      </c>
      <c r="H79" s="95"/>
    </row>
    <row r="80" spans="1:8" ht="15.75" customHeight="1">
      <c r="A80" s="100"/>
      <c r="B80" s="101"/>
      <c r="C80" s="101" t="s">
        <v>300</v>
      </c>
      <c r="D80" s="108" t="s">
        <v>301</v>
      </c>
      <c r="E80" s="105">
        <v>136700</v>
      </c>
      <c r="F80" s="105">
        <v>136700</v>
      </c>
      <c r="G80" s="105">
        <v>0</v>
      </c>
      <c r="H80" s="95"/>
    </row>
    <row r="81" spans="1:8" ht="12.75">
      <c r="A81" s="100" t="s">
        <v>302</v>
      </c>
      <c r="B81" s="101"/>
      <c r="C81" s="101"/>
      <c r="D81" s="102" t="s">
        <v>303</v>
      </c>
      <c r="E81" s="103">
        <f>E82+E84+E86</f>
        <v>5438687</v>
      </c>
      <c r="F81" s="103">
        <f>F82+F84+F86</f>
        <v>5438687</v>
      </c>
      <c r="G81" s="103">
        <f>G82+G84+G86</f>
        <v>0</v>
      </c>
      <c r="H81" s="95"/>
    </row>
    <row r="82" spans="1:8" s="112" customFormat="1" ht="25.5">
      <c r="A82" s="101"/>
      <c r="B82" s="101" t="s">
        <v>304</v>
      </c>
      <c r="C82" s="101"/>
      <c r="D82" s="108" t="s">
        <v>305</v>
      </c>
      <c r="E82" s="105">
        <f>E83</f>
        <v>4006215</v>
      </c>
      <c r="F82" s="105">
        <f>F83</f>
        <v>4006215</v>
      </c>
      <c r="G82" s="105">
        <f>G83</f>
        <v>0</v>
      </c>
      <c r="H82" s="95"/>
    </row>
    <row r="83" spans="1:8" s="112" customFormat="1" ht="12.75">
      <c r="A83" s="101"/>
      <c r="B83" s="101"/>
      <c r="C83" s="101" t="s">
        <v>306</v>
      </c>
      <c r="D83" s="104" t="s">
        <v>307</v>
      </c>
      <c r="E83" s="105">
        <v>4006215</v>
      </c>
      <c r="F83" s="105">
        <v>4006215</v>
      </c>
      <c r="G83" s="105">
        <v>0</v>
      </c>
      <c r="H83" s="95"/>
    </row>
    <row r="84" spans="1:8" s="112" customFormat="1" ht="12.75">
      <c r="A84" s="101"/>
      <c r="B84" s="101" t="s">
        <v>308</v>
      </c>
      <c r="C84" s="101"/>
      <c r="D84" s="108" t="s">
        <v>309</v>
      </c>
      <c r="E84" s="105">
        <v>1400972</v>
      </c>
      <c r="F84" s="105">
        <f>F85</f>
        <v>1400972</v>
      </c>
      <c r="G84" s="105">
        <f>G85</f>
        <v>0</v>
      </c>
      <c r="H84" s="95"/>
    </row>
    <row r="85" spans="1:8" s="112" customFormat="1" ht="12.75">
      <c r="A85" s="101"/>
      <c r="B85" s="101"/>
      <c r="C85" s="101" t="s">
        <v>306</v>
      </c>
      <c r="D85" s="104" t="s">
        <v>307</v>
      </c>
      <c r="E85" s="105">
        <v>1400972</v>
      </c>
      <c r="F85" s="105">
        <v>1400972</v>
      </c>
      <c r="G85" s="105">
        <v>0</v>
      </c>
      <c r="H85" s="95"/>
    </row>
    <row r="86" spans="1:8" s="112" customFormat="1" ht="12.75">
      <c r="A86" s="101"/>
      <c r="B86" s="101" t="s">
        <v>310</v>
      </c>
      <c r="C86" s="101"/>
      <c r="D86" s="104" t="s">
        <v>311</v>
      </c>
      <c r="E86" s="105">
        <f>SUM(E87:E88)</f>
        <v>31500</v>
      </c>
      <c r="F86" s="105">
        <f>SUM(F87:F88)</f>
        <v>31500</v>
      </c>
      <c r="G86" s="105">
        <f>SUM(G87:G88)</f>
        <v>0</v>
      </c>
      <c r="H86" s="95"/>
    </row>
    <row r="87" spans="1:8" s="112" customFormat="1" ht="12.75">
      <c r="A87" s="101"/>
      <c r="B87" s="101"/>
      <c r="C87" s="101" t="s">
        <v>200</v>
      </c>
      <c r="D87" s="104" t="s">
        <v>201</v>
      </c>
      <c r="E87" s="105">
        <v>5000</v>
      </c>
      <c r="F87" s="105">
        <v>5000</v>
      </c>
      <c r="G87" s="105">
        <v>0</v>
      </c>
      <c r="H87" s="95"/>
    </row>
    <row r="88" spans="1:8" s="112" customFormat="1" ht="38.25">
      <c r="A88" s="101"/>
      <c r="B88" s="101"/>
      <c r="C88" s="101" t="s">
        <v>312</v>
      </c>
      <c r="D88" s="108" t="s">
        <v>313</v>
      </c>
      <c r="E88" s="105">
        <v>26500</v>
      </c>
      <c r="F88" s="105">
        <v>26500</v>
      </c>
      <c r="G88" s="105">
        <v>0</v>
      </c>
      <c r="H88" s="95"/>
    </row>
    <row r="89" spans="1:8" ht="12.75">
      <c r="A89" s="100" t="s">
        <v>314</v>
      </c>
      <c r="B89" s="101"/>
      <c r="C89" s="101"/>
      <c r="D89" s="102" t="s">
        <v>315</v>
      </c>
      <c r="E89" s="103">
        <v>316550</v>
      </c>
      <c r="F89" s="103">
        <v>316550</v>
      </c>
      <c r="G89" s="103">
        <f>G90+G93</f>
        <v>0</v>
      </c>
      <c r="H89" s="95"/>
    </row>
    <row r="90" spans="1:8" ht="12.75">
      <c r="A90" s="100"/>
      <c r="B90" s="101" t="s">
        <v>316</v>
      </c>
      <c r="C90" s="101"/>
      <c r="D90" s="104" t="s">
        <v>134</v>
      </c>
      <c r="E90" s="105">
        <f>SUM(E91:E92)</f>
        <v>6000</v>
      </c>
      <c r="F90" s="105">
        <f>SUM(F91:F92)</f>
        <v>6000</v>
      </c>
      <c r="G90" s="105">
        <f>SUM(G91:G92)</f>
        <v>0</v>
      </c>
      <c r="H90" s="95"/>
    </row>
    <row r="91" spans="1:8" ht="12.75">
      <c r="A91" s="100"/>
      <c r="B91" s="101"/>
      <c r="C91" s="101" t="s">
        <v>196</v>
      </c>
      <c r="D91" s="104" t="s">
        <v>197</v>
      </c>
      <c r="E91" s="105">
        <v>5000</v>
      </c>
      <c r="F91" s="105">
        <v>5000</v>
      </c>
      <c r="G91" s="105">
        <v>0</v>
      </c>
      <c r="H91" s="95"/>
    </row>
    <row r="92" spans="1:8" ht="26.25" customHeight="1">
      <c r="A92" s="100"/>
      <c r="B92" s="101"/>
      <c r="C92" s="101" t="s">
        <v>203</v>
      </c>
      <c r="D92" s="108" t="s">
        <v>317</v>
      </c>
      <c r="E92" s="105">
        <v>1000</v>
      </c>
      <c r="F92" s="105">
        <v>1000</v>
      </c>
      <c r="G92" s="105">
        <v>0</v>
      </c>
      <c r="H92" s="95"/>
    </row>
    <row r="93" spans="1:8" ht="12.75">
      <c r="A93" s="100"/>
      <c r="B93" s="101" t="s">
        <v>318</v>
      </c>
      <c r="C93" s="101"/>
      <c r="D93" s="104" t="s">
        <v>319</v>
      </c>
      <c r="E93" s="105">
        <f>SUM(E94:E95)</f>
        <v>230550</v>
      </c>
      <c r="F93" s="105">
        <f>SUM(F94:F95)</f>
        <v>230550</v>
      </c>
      <c r="G93" s="105">
        <f>SUM(G94:G95)</f>
        <v>0</v>
      </c>
      <c r="H93" s="95"/>
    </row>
    <row r="94" spans="1:8" ht="25.5">
      <c r="A94" s="100"/>
      <c r="B94" s="101"/>
      <c r="C94" s="101" t="s">
        <v>203</v>
      </c>
      <c r="D94" s="108" t="s">
        <v>320</v>
      </c>
      <c r="E94" s="105">
        <v>1200</v>
      </c>
      <c r="F94" s="105">
        <v>1200</v>
      </c>
      <c r="G94" s="105">
        <v>0</v>
      </c>
      <c r="H94" s="95"/>
    </row>
    <row r="95" spans="1:8" ht="12.75">
      <c r="A95" s="100"/>
      <c r="B95" s="101"/>
      <c r="C95" s="101" t="s">
        <v>198</v>
      </c>
      <c r="D95" s="108" t="s">
        <v>321</v>
      </c>
      <c r="E95" s="105">
        <v>229350</v>
      </c>
      <c r="F95" s="105">
        <v>229350</v>
      </c>
      <c r="G95" s="105">
        <v>0</v>
      </c>
      <c r="H95" s="95"/>
    </row>
    <row r="96" spans="1:8" ht="12.75">
      <c r="A96" s="100"/>
      <c r="B96" s="101" t="s">
        <v>322</v>
      </c>
      <c r="C96" s="101"/>
      <c r="D96" s="108" t="s">
        <v>323</v>
      </c>
      <c r="E96" s="105">
        <v>10000</v>
      </c>
      <c r="F96" s="105">
        <v>10000</v>
      </c>
      <c r="G96" s="105"/>
      <c r="H96" s="95"/>
    </row>
    <row r="97" spans="1:8" ht="38.25">
      <c r="A97" s="100"/>
      <c r="B97" s="101"/>
      <c r="C97" s="101" t="s">
        <v>246</v>
      </c>
      <c r="D97" s="108" t="s">
        <v>324</v>
      </c>
      <c r="E97" s="105">
        <v>10000</v>
      </c>
      <c r="F97" s="105">
        <v>10000</v>
      </c>
      <c r="G97" s="105"/>
      <c r="H97" s="95"/>
    </row>
    <row r="98" spans="1:8" ht="12.75">
      <c r="A98" s="100"/>
      <c r="B98" s="101" t="s">
        <v>325</v>
      </c>
      <c r="C98" s="101"/>
      <c r="D98" s="108" t="s">
        <v>137</v>
      </c>
      <c r="E98" s="105">
        <v>2000</v>
      </c>
      <c r="F98" s="105">
        <v>2000</v>
      </c>
      <c r="G98" s="105"/>
      <c r="H98" s="95"/>
    </row>
    <row r="99" spans="1:8" ht="25.5">
      <c r="A99" s="100"/>
      <c r="B99" s="101"/>
      <c r="C99" s="115" t="s">
        <v>218</v>
      </c>
      <c r="D99" s="113" t="s">
        <v>326</v>
      </c>
      <c r="E99" s="105">
        <v>2000</v>
      </c>
      <c r="F99" s="105">
        <v>2000</v>
      </c>
      <c r="G99" s="105"/>
      <c r="H99" s="95"/>
    </row>
    <row r="100" spans="1:8" ht="12.75">
      <c r="A100" s="100"/>
      <c r="B100" s="101" t="s">
        <v>327</v>
      </c>
      <c r="C100" s="101"/>
      <c r="D100" s="108" t="s">
        <v>106</v>
      </c>
      <c r="E100" s="105">
        <v>68000</v>
      </c>
      <c r="F100" s="105">
        <v>68000</v>
      </c>
      <c r="G100" s="105"/>
      <c r="H100" s="95"/>
    </row>
    <row r="101" spans="1:8" ht="25.5">
      <c r="A101" s="100"/>
      <c r="B101" s="101"/>
      <c r="C101" s="115" t="s">
        <v>218</v>
      </c>
      <c r="D101" s="113" t="s">
        <v>328</v>
      </c>
      <c r="E101" s="105">
        <v>68000</v>
      </c>
      <c r="F101" s="105">
        <v>68000</v>
      </c>
      <c r="G101" s="105"/>
      <c r="H101" s="95"/>
    </row>
    <row r="102" spans="1:8" ht="12.75">
      <c r="A102" s="100" t="s">
        <v>329</v>
      </c>
      <c r="B102" s="101"/>
      <c r="C102" s="101"/>
      <c r="D102" s="102" t="s">
        <v>330</v>
      </c>
      <c r="E102" s="103">
        <v>1500</v>
      </c>
      <c r="F102" s="103">
        <v>1500</v>
      </c>
      <c r="G102" s="103">
        <v>0</v>
      </c>
      <c r="H102" s="95"/>
    </row>
    <row r="103" spans="1:8" ht="12.75">
      <c r="A103" s="100"/>
      <c r="B103" s="101" t="s">
        <v>331</v>
      </c>
      <c r="C103" s="101"/>
      <c r="D103" s="104" t="s">
        <v>106</v>
      </c>
      <c r="E103" s="105">
        <v>1500</v>
      </c>
      <c r="F103" s="105">
        <v>1500</v>
      </c>
      <c r="G103" s="105">
        <v>0</v>
      </c>
      <c r="H103" s="95"/>
    </row>
    <row r="104" spans="1:8" ht="25.5">
      <c r="A104" s="100"/>
      <c r="B104" s="101"/>
      <c r="C104" s="101" t="s">
        <v>196</v>
      </c>
      <c r="D104" s="108" t="s">
        <v>332</v>
      </c>
      <c r="E104" s="105">
        <v>1500</v>
      </c>
      <c r="F104" s="105">
        <v>1500</v>
      </c>
      <c r="G104" s="105">
        <v>0</v>
      </c>
      <c r="H104" s="95"/>
    </row>
    <row r="105" spans="1:8" ht="12.75">
      <c r="A105" s="100" t="s">
        <v>333</v>
      </c>
      <c r="B105" s="101"/>
      <c r="C105" s="101"/>
      <c r="D105" s="102" t="s">
        <v>334</v>
      </c>
      <c r="E105" s="103">
        <f>E106+E108+E114+E117+E119+E121+E123+E126</f>
        <v>2367754</v>
      </c>
      <c r="F105" s="103">
        <v>2367754</v>
      </c>
      <c r="G105" s="103"/>
      <c r="H105" s="117"/>
    </row>
    <row r="106" spans="1:8" s="112" customFormat="1" ht="12.75">
      <c r="A106" s="101"/>
      <c r="B106" s="101" t="s">
        <v>335</v>
      </c>
      <c r="C106" s="101"/>
      <c r="D106" s="104" t="s">
        <v>336</v>
      </c>
      <c r="E106" s="105">
        <v>258000</v>
      </c>
      <c r="F106" s="105">
        <v>258000</v>
      </c>
      <c r="G106" s="105">
        <v>0</v>
      </c>
      <c r="H106" s="95"/>
    </row>
    <row r="107" spans="1:8" s="112" customFormat="1" ht="38.25">
      <c r="A107" s="101"/>
      <c r="B107" s="101"/>
      <c r="C107" s="101" t="s">
        <v>237</v>
      </c>
      <c r="D107" s="108" t="s">
        <v>337</v>
      </c>
      <c r="E107" s="105">
        <v>258000</v>
      </c>
      <c r="F107" s="105">
        <v>258000</v>
      </c>
      <c r="G107" s="105">
        <v>0</v>
      </c>
      <c r="H107" s="95"/>
    </row>
    <row r="108" spans="1:8" ht="38.25">
      <c r="A108" s="100"/>
      <c r="B108" s="101" t="s">
        <v>338</v>
      </c>
      <c r="C108" s="101"/>
      <c r="D108" s="108" t="s">
        <v>339</v>
      </c>
      <c r="E108" s="105">
        <f>SUM(E109:E113)</f>
        <v>1581000</v>
      </c>
      <c r="F108" s="105">
        <f>SUM(F109:F113)</f>
        <v>1581000</v>
      </c>
      <c r="G108" s="105">
        <f>SUM(G109:G113)</f>
        <v>0</v>
      </c>
      <c r="H108" s="95"/>
    </row>
    <row r="109" spans="1:8" ht="38.25">
      <c r="A109" s="100"/>
      <c r="B109" s="101"/>
      <c r="C109" s="101" t="s">
        <v>237</v>
      </c>
      <c r="D109" s="108" t="s">
        <v>337</v>
      </c>
      <c r="E109" s="105">
        <v>1518000</v>
      </c>
      <c r="F109" s="105">
        <v>1518000</v>
      </c>
      <c r="G109" s="105">
        <v>0</v>
      </c>
      <c r="H109" s="95"/>
    </row>
    <row r="110" spans="1:8" ht="12.75">
      <c r="A110" s="100"/>
      <c r="B110" s="101"/>
      <c r="C110" s="101" t="s">
        <v>200</v>
      </c>
      <c r="D110" s="108" t="s">
        <v>201</v>
      </c>
      <c r="E110" s="105">
        <v>3000</v>
      </c>
      <c r="F110" s="105">
        <v>3000</v>
      </c>
      <c r="G110" s="105">
        <v>0</v>
      </c>
      <c r="H110" s="95"/>
    </row>
    <row r="111" spans="1:8" ht="12.75">
      <c r="A111" s="100"/>
      <c r="B111" s="101"/>
      <c r="C111" s="101" t="s">
        <v>218</v>
      </c>
      <c r="D111" s="108" t="s">
        <v>340</v>
      </c>
      <c r="E111" s="105">
        <v>5000</v>
      </c>
      <c r="F111" s="105">
        <v>5000</v>
      </c>
      <c r="G111" s="105">
        <v>0</v>
      </c>
      <c r="H111" s="95"/>
    </row>
    <row r="112" spans="1:8" ht="25.5">
      <c r="A112" s="100"/>
      <c r="B112" s="101"/>
      <c r="C112" s="101" t="s">
        <v>341</v>
      </c>
      <c r="D112" s="108" t="s">
        <v>342</v>
      </c>
      <c r="E112" s="105">
        <v>5000</v>
      </c>
      <c r="F112" s="105">
        <v>5000</v>
      </c>
      <c r="G112" s="105">
        <v>0</v>
      </c>
      <c r="H112" s="95"/>
    </row>
    <row r="113" spans="1:8" ht="38.25">
      <c r="A113" s="100"/>
      <c r="B113" s="101"/>
      <c r="C113" s="101" t="s">
        <v>239</v>
      </c>
      <c r="D113" s="108" t="s">
        <v>240</v>
      </c>
      <c r="E113" s="105">
        <v>50000</v>
      </c>
      <c r="F113" s="105">
        <v>50000</v>
      </c>
      <c r="G113" s="105">
        <v>0</v>
      </c>
      <c r="H113" s="95"/>
    </row>
    <row r="114" spans="1:8" ht="51">
      <c r="A114" s="100"/>
      <c r="B114" s="101" t="s">
        <v>343</v>
      </c>
      <c r="C114" s="101"/>
      <c r="D114" s="108" t="s">
        <v>344</v>
      </c>
      <c r="E114" s="105">
        <f>SUM(E115:E116)</f>
        <v>13000</v>
      </c>
      <c r="F114" s="105">
        <f>SUM(F115:F116)</f>
        <v>13000</v>
      </c>
      <c r="G114" s="105">
        <f>SUM(G115:G116)</f>
        <v>0</v>
      </c>
      <c r="H114" s="95"/>
    </row>
    <row r="115" spans="1:8" ht="38.25">
      <c r="A115" s="100"/>
      <c r="B115" s="101"/>
      <c r="C115" s="101" t="s">
        <v>237</v>
      </c>
      <c r="D115" s="108" t="s">
        <v>337</v>
      </c>
      <c r="E115" s="105">
        <v>4000</v>
      </c>
      <c r="F115" s="105">
        <v>4000</v>
      </c>
      <c r="G115" s="105">
        <v>0</v>
      </c>
      <c r="H115" s="95"/>
    </row>
    <row r="116" spans="1:8" ht="25.5">
      <c r="A116" s="100"/>
      <c r="B116" s="101"/>
      <c r="C116" s="101" t="s">
        <v>345</v>
      </c>
      <c r="D116" s="108" t="s">
        <v>346</v>
      </c>
      <c r="E116" s="105">
        <v>9000</v>
      </c>
      <c r="F116" s="105">
        <v>9000</v>
      </c>
      <c r="G116" s="105">
        <v>0</v>
      </c>
      <c r="H116" s="95"/>
    </row>
    <row r="117" spans="1:8" ht="25.5">
      <c r="A117" s="100"/>
      <c r="B117" s="101" t="s">
        <v>347</v>
      </c>
      <c r="C117" s="101"/>
      <c r="D117" s="108" t="s">
        <v>348</v>
      </c>
      <c r="E117" s="105">
        <v>59000</v>
      </c>
      <c r="F117" s="105">
        <v>59000</v>
      </c>
      <c r="G117" s="105">
        <v>0</v>
      </c>
      <c r="H117" s="95"/>
    </row>
    <row r="118" spans="1:8" ht="25.5">
      <c r="A118" s="100"/>
      <c r="B118" s="101"/>
      <c r="C118" s="101" t="s">
        <v>345</v>
      </c>
      <c r="D118" s="108" t="s">
        <v>346</v>
      </c>
      <c r="E118" s="105">
        <v>59000</v>
      </c>
      <c r="F118" s="105">
        <v>59000</v>
      </c>
      <c r="G118" s="105">
        <v>0</v>
      </c>
      <c r="H118" s="95"/>
    </row>
    <row r="119" spans="1:8" ht="12.75">
      <c r="A119" s="100"/>
      <c r="B119" s="101" t="s">
        <v>349</v>
      </c>
      <c r="C119" s="101"/>
      <c r="D119" s="108" t="s">
        <v>350</v>
      </c>
      <c r="E119" s="105">
        <v>79000</v>
      </c>
      <c r="F119" s="105">
        <v>79000</v>
      </c>
      <c r="G119" s="105">
        <v>0</v>
      </c>
      <c r="H119" s="95"/>
    </row>
    <row r="120" spans="1:8" ht="25.5">
      <c r="A120" s="100"/>
      <c r="B120" s="101"/>
      <c r="C120" s="101" t="s">
        <v>345</v>
      </c>
      <c r="D120" s="108" t="s">
        <v>346</v>
      </c>
      <c r="E120" s="105">
        <v>79000</v>
      </c>
      <c r="F120" s="105">
        <v>79000</v>
      </c>
      <c r="G120" s="105">
        <v>0</v>
      </c>
      <c r="H120" s="95"/>
    </row>
    <row r="121" spans="1:8" ht="12.75">
      <c r="A121" s="100"/>
      <c r="B121" s="101" t="s">
        <v>351</v>
      </c>
      <c r="C121" s="101" t="s">
        <v>345</v>
      </c>
      <c r="D121" s="108" t="s">
        <v>150</v>
      </c>
      <c r="E121" s="105">
        <v>80000</v>
      </c>
      <c r="F121" s="105">
        <v>80000</v>
      </c>
      <c r="G121" s="105">
        <v>0</v>
      </c>
      <c r="H121" s="95"/>
    </row>
    <row r="122" spans="1:8" ht="25.5">
      <c r="A122" s="100"/>
      <c r="B122" s="101"/>
      <c r="C122" s="101"/>
      <c r="D122" s="108" t="s">
        <v>346</v>
      </c>
      <c r="E122" s="105">
        <v>80000</v>
      </c>
      <c r="F122" s="105">
        <v>80000</v>
      </c>
      <c r="G122" s="105">
        <v>0</v>
      </c>
      <c r="H122" s="95"/>
    </row>
    <row r="123" spans="1:8" ht="12.75">
      <c r="A123" s="100"/>
      <c r="B123" s="101" t="s">
        <v>352</v>
      </c>
      <c r="C123" s="101"/>
      <c r="D123" s="108" t="s">
        <v>151</v>
      </c>
      <c r="E123" s="105">
        <f>SUM(E124:E125)</f>
        <v>14000</v>
      </c>
      <c r="F123" s="105">
        <f>SUM(F124:F125)</f>
        <v>14000</v>
      </c>
      <c r="G123" s="105">
        <v>0</v>
      </c>
      <c r="H123" s="95"/>
    </row>
    <row r="124" spans="1:8" ht="38.25">
      <c r="A124" s="100"/>
      <c r="B124" s="101"/>
      <c r="C124" s="101" t="s">
        <v>237</v>
      </c>
      <c r="D124" s="108" t="s">
        <v>337</v>
      </c>
      <c r="E124" s="105">
        <v>13000</v>
      </c>
      <c r="F124" s="105">
        <v>13000</v>
      </c>
      <c r="G124" s="105">
        <v>0</v>
      </c>
      <c r="H124" s="95"/>
    </row>
    <row r="125" spans="1:8" ht="38.25">
      <c r="A125" s="100"/>
      <c r="B125" s="101"/>
      <c r="C125" s="101" t="s">
        <v>239</v>
      </c>
      <c r="D125" s="108" t="s">
        <v>240</v>
      </c>
      <c r="E125" s="105">
        <v>1000</v>
      </c>
      <c r="F125" s="105">
        <v>1000</v>
      </c>
      <c r="G125" s="105">
        <v>0</v>
      </c>
      <c r="H125" s="95"/>
    </row>
    <row r="126" spans="1:8" ht="12.75">
      <c r="A126" s="100"/>
      <c r="B126" s="101" t="s">
        <v>353</v>
      </c>
      <c r="C126" s="101"/>
      <c r="D126" s="108" t="s">
        <v>106</v>
      </c>
      <c r="E126" s="105">
        <f>SUM(E127:E131)</f>
        <v>283754</v>
      </c>
      <c r="F126" s="105">
        <v>283754</v>
      </c>
      <c r="G126" s="105">
        <f>SUM(G127:G131)</f>
        <v>0</v>
      </c>
      <c r="H126" s="95"/>
    </row>
    <row r="127" spans="1:8" ht="12.75">
      <c r="A127" s="100"/>
      <c r="B127" s="101"/>
      <c r="C127" s="101" t="s">
        <v>196</v>
      </c>
      <c r="D127" s="108" t="s">
        <v>354</v>
      </c>
      <c r="E127" s="105">
        <v>800</v>
      </c>
      <c r="F127" s="105">
        <v>800</v>
      </c>
      <c r="G127" s="105">
        <v>0</v>
      </c>
      <c r="H127" s="95"/>
    </row>
    <row r="128" spans="1:8" ht="12.75">
      <c r="A128" s="100"/>
      <c r="B128" s="101"/>
      <c r="C128" s="101" t="s">
        <v>200</v>
      </c>
      <c r="D128" s="108" t="s">
        <v>201</v>
      </c>
      <c r="E128" s="105">
        <v>500</v>
      </c>
      <c r="F128" s="105">
        <v>500</v>
      </c>
      <c r="G128" s="105"/>
      <c r="H128" s="95"/>
    </row>
    <row r="129" spans="1:8" ht="25.5">
      <c r="A129" s="100"/>
      <c r="B129" s="101"/>
      <c r="C129" s="101" t="s">
        <v>218</v>
      </c>
      <c r="D129" s="108" t="s">
        <v>355</v>
      </c>
      <c r="E129" s="105">
        <v>90000</v>
      </c>
      <c r="F129" s="105">
        <v>90000</v>
      </c>
      <c r="G129" s="105">
        <v>0</v>
      </c>
      <c r="H129" s="95"/>
    </row>
    <row r="130" spans="1:8" s="112" customFormat="1" ht="25.5">
      <c r="A130" s="101"/>
      <c r="B130" s="101"/>
      <c r="C130" s="101" t="s">
        <v>345</v>
      </c>
      <c r="D130" s="108" t="s">
        <v>346</v>
      </c>
      <c r="E130" s="105">
        <v>52000</v>
      </c>
      <c r="F130" s="105">
        <v>52000</v>
      </c>
      <c r="G130" s="105">
        <v>0</v>
      </c>
      <c r="H130" s="95"/>
    </row>
    <row r="131" spans="1:8" s="112" customFormat="1" ht="102">
      <c r="A131" s="101"/>
      <c r="B131" s="101"/>
      <c r="C131" s="101" t="s">
        <v>210</v>
      </c>
      <c r="D131" s="113" t="s">
        <v>356</v>
      </c>
      <c r="E131" s="105">
        <v>140454</v>
      </c>
      <c r="F131" s="105">
        <v>140454</v>
      </c>
      <c r="G131" s="105"/>
      <c r="H131" s="95"/>
    </row>
    <row r="132" spans="1:8" ht="26.25" customHeight="1">
      <c r="A132" s="100" t="s">
        <v>357</v>
      </c>
      <c r="B132" s="101"/>
      <c r="C132" s="101"/>
      <c r="D132" s="116" t="s">
        <v>358</v>
      </c>
      <c r="E132" s="103">
        <v>2673125</v>
      </c>
      <c r="F132" s="103">
        <v>616400</v>
      </c>
      <c r="G132" s="103">
        <v>2056725</v>
      </c>
      <c r="H132" s="117"/>
    </row>
    <row r="133" spans="1:8" ht="12.75">
      <c r="A133" s="100"/>
      <c r="B133" s="101" t="s">
        <v>359</v>
      </c>
      <c r="C133" s="101"/>
      <c r="D133" s="104" t="s">
        <v>155</v>
      </c>
      <c r="E133" s="105">
        <f>SUM(E134:E136)</f>
        <v>2469625</v>
      </c>
      <c r="F133" s="105">
        <f>SUM(F134:F136)</f>
        <v>412900</v>
      </c>
      <c r="G133" s="105">
        <f>SUM(G134:G136)</f>
        <v>2056725</v>
      </c>
      <c r="H133" s="95"/>
    </row>
    <row r="134" spans="1:8" ht="86.25" customHeight="1">
      <c r="A134" s="100"/>
      <c r="B134" s="101"/>
      <c r="C134" s="101" t="s">
        <v>210</v>
      </c>
      <c r="D134" s="108" t="s">
        <v>360</v>
      </c>
      <c r="E134" s="105">
        <v>2056725</v>
      </c>
      <c r="F134" s="105">
        <v>0</v>
      </c>
      <c r="G134" s="105">
        <v>2056725</v>
      </c>
      <c r="H134" s="95"/>
    </row>
    <row r="135" spans="1:8" ht="38.25">
      <c r="A135" s="100"/>
      <c r="B135" s="101"/>
      <c r="C135" s="101" t="s">
        <v>216</v>
      </c>
      <c r="D135" s="108" t="s">
        <v>361</v>
      </c>
      <c r="E135" s="105">
        <v>410900</v>
      </c>
      <c r="F135" s="105">
        <v>410900</v>
      </c>
      <c r="G135" s="105">
        <v>0</v>
      </c>
      <c r="H135" s="95"/>
    </row>
    <row r="136" spans="1:8" ht="12.75">
      <c r="A136" s="100"/>
      <c r="B136" s="101"/>
      <c r="C136" s="101" t="s">
        <v>200</v>
      </c>
      <c r="D136" s="104" t="s">
        <v>201</v>
      </c>
      <c r="E136" s="105">
        <v>2000</v>
      </c>
      <c r="F136" s="105">
        <v>2000</v>
      </c>
      <c r="G136" s="105">
        <v>0</v>
      </c>
      <c r="H136" s="95"/>
    </row>
    <row r="137" spans="1:8" ht="12.75">
      <c r="A137" s="100"/>
      <c r="B137" s="101" t="s">
        <v>362</v>
      </c>
      <c r="C137" s="101"/>
      <c r="D137" s="104" t="s">
        <v>363</v>
      </c>
      <c r="E137" s="105">
        <f>SUM(E138:E140)</f>
        <v>87000</v>
      </c>
      <c r="F137" s="105">
        <v>87000</v>
      </c>
      <c r="G137" s="105"/>
      <c r="H137" s="95"/>
    </row>
    <row r="138" spans="1:8" ht="12.75">
      <c r="A138" s="100"/>
      <c r="B138" s="101"/>
      <c r="C138" s="101" t="s">
        <v>196</v>
      </c>
      <c r="D138" s="108" t="s">
        <v>197</v>
      </c>
      <c r="E138" s="105">
        <v>82000</v>
      </c>
      <c r="F138" s="105">
        <v>82000</v>
      </c>
      <c r="G138" s="105"/>
      <c r="H138" s="95"/>
    </row>
    <row r="139" spans="1:8" ht="12.75">
      <c r="A139" s="100"/>
      <c r="B139" s="101"/>
      <c r="C139" s="101" t="s">
        <v>364</v>
      </c>
      <c r="D139" s="104" t="s">
        <v>365</v>
      </c>
      <c r="E139" s="105">
        <v>3000</v>
      </c>
      <c r="F139" s="105">
        <v>3000</v>
      </c>
      <c r="G139" s="105"/>
      <c r="H139" s="95"/>
    </row>
    <row r="140" spans="1:8" ht="12.75">
      <c r="A140" s="100"/>
      <c r="B140" s="101"/>
      <c r="C140" s="101" t="s">
        <v>200</v>
      </c>
      <c r="D140" s="104" t="s">
        <v>201</v>
      </c>
      <c r="E140" s="105">
        <v>2000</v>
      </c>
      <c r="F140" s="105">
        <v>2000</v>
      </c>
      <c r="G140" s="105"/>
      <c r="H140" s="95"/>
    </row>
    <row r="141" spans="1:8" ht="18" customHeight="1">
      <c r="A141" s="100"/>
      <c r="B141" s="101" t="s">
        <v>366</v>
      </c>
      <c r="C141" s="101"/>
      <c r="D141" s="108" t="s">
        <v>106</v>
      </c>
      <c r="E141" s="105">
        <f>SUM(E142:E143)</f>
        <v>116500</v>
      </c>
      <c r="F141" s="105">
        <f>SUM(F142:F143)</f>
        <v>116500</v>
      </c>
      <c r="G141" s="105">
        <f>SUM(G142:G143)</f>
        <v>0</v>
      </c>
      <c r="H141" s="95"/>
    </row>
    <row r="142" spans="1:8" ht="16.5" customHeight="1">
      <c r="A142" s="100"/>
      <c r="B142" s="101"/>
      <c r="C142" s="101" t="s">
        <v>196</v>
      </c>
      <c r="D142" s="108" t="s">
        <v>367</v>
      </c>
      <c r="E142" s="105">
        <v>114500</v>
      </c>
      <c r="F142" s="105">
        <v>114500</v>
      </c>
      <c r="G142" s="105">
        <v>0</v>
      </c>
      <c r="H142" s="95"/>
    </row>
    <row r="143" spans="1:8" ht="29.25" customHeight="1">
      <c r="A143" s="100"/>
      <c r="B143" s="101"/>
      <c r="C143" s="101" t="s">
        <v>200</v>
      </c>
      <c r="D143" s="108" t="s">
        <v>201</v>
      </c>
      <c r="E143" s="105">
        <v>2000</v>
      </c>
      <c r="F143" s="105">
        <v>2000</v>
      </c>
      <c r="G143" s="105">
        <v>0</v>
      </c>
      <c r="H143" s="95"/>
    </row>
    <row r="144" spans="1:8" ht="29.25" customHeight="1">
      <c r="A144" s="100" t="s">
        <v>368</v>
      </c>
      <c r="B144" s="101"/>
      <c r="C144" s="101"/>
      <c r="D144" s="116" t="s">
        <v>369</v>
      </c>
      <c r="E144" s="103">
        <f>SUM(E145)</f>
        <v>329000</v>
      </c>
      <c r="F144" s="103">
        <v>10000</v>
      </c>
      <c r="G144" s="103">
        <f>SUM(G146:G147)</f>
        <v>319000</v>
      </c>
      <c r="H144" s="117"/>
    </row>
    <row r="145" spans="1:8" ht="12.75">
      <c r="A145" s="100"/>
      <c r="B145" s="101" t="s">
        <v>370</v>
      </c>
      <c r="C145" s="101"/>
      <c r="D145" s="104" t="s">
        <v>106</v>
      </c>
      <c r="E145" s="105">
        <f>SUM(E146:E147)</f>
        <v>329000</v>
      </c>
      <c r="F145" s="105">
        <f>SUM(F146:F146)</f>
        <v>10000</v>
      </c>
      <c r="G145" s="105"/>
      <c r="H145" s="95"/>
    </row>
    <row r="146" spans="1:8" ht="17.25" customHeight="1">
      <c r="A146" s="100"/>
      <c r="B146" s="101"/>
      <c r="C146" s="101" t="s">
        <v>196</v>
      </c>
      <c r="D146" s="108" t="s">
        <v>371</v>
      </c>
      <c r="E146" s="105">
        <v>10000</v>
      </c>
      <c r="F146" s="105">
        <v>10000</v>
      </c>
      <c r="G146" s="105">
        <v>0</v>
      </c>
      <c r="H146" s="95"/>
    </row>
    <row r="147" spans="1:8" s="112" customFormat="1" ht="95.25" customHeight="1">
      <c r="A147" s="101"/>
      <c r="B147" s="101"/>
      <c r="C147" s="115" t="s">
        <v>210</v>
      </c>
      <c r="D147" s="113" t="s">
        <v>372</v>
      </c>
      <c r="E147" s="105">
        <v>319000</v>
      </c>
      <c r="F147" s="105">
        <v>0</v>
      </c>
      <c r="G147" s="105">
        <v>319000</v>
      </c>
      <c r="H147" s="95"/>
    </row>
    <row r="148" spans="1:8" ht="12.75">
      <c r="A148" s="100" t="s">
        <v>373</v>
      </c>
      <c r="B148" s="101"/>
      <c r="C148" s="101"/>
      <c r="D148" s="102" t="s">
        <v>374</v>
      </c>
      <c r="E148" s="103">
        <f>SUM(E150:E153)</f>
        <v>457800</v>
      </c>
      <c r="F148" s="103">
        <f>SUM(F150:F153)</f>
        <v>0</v>
      </c>
      <c r="G148" s="103">
        <f>SUM(G150:G153)</f>
        <v>457800</v>
      </c>
      <c r="H148" s="95"/>
    </row>
    <row r="149" spans="1:8" ht="12.75">
      <c r="A149" s="100"/>
      <c r="B149" s="101" t="s">
        <v>375</v>
      </c>
      <c r="C149" s="101"/>
      <c r="D149" s="104" t="s">
        <v>106</v>
      </c>
      <c r="E149" s="105">
        <f>SUM(E150:E153)</f>
        <v>457800</v>
      </c>
      <c r="F149" s="105">
        <f>SUM(F150:F153)</f>
        <v>0</v>
      </c>
      <c r="G149" s="105">
        <f>SUM(G150:G153)</f>
        <v>457800</v>
      </c>
      <c r="H149" s="95"/>
    </row>
    <row r="150" spans="1:8" ht="103.5" customHeight="1">
      <c r="A150" s="100"/>
      <c r="B150" s="101"/>
      <c r="C150" s="101" t="s">
        <v>210</v>
      </c>
      <c r="D150" s="108" t="s">
        <v>376</v>
      </c>
      <c r="E150" s="105">
        <v>199800</v>
      </c>
      <c r="F150" s="105">
        <v>0</v>
      </c>
      <c r="G150" s="105">
        <v>199800</v>
      </c>
      <c r="H150" s="95"/>
    </row>
    <row r="151" spans="1:8" ht="77.25" customHeight="1">
      <c r="A151" s="100"/>
      <c r="B151" s="101"/>
      <c r="C151" s="101" t="s">
        <v>210</v>
      </c>
      <c r="D151" s="108" t="s">
        <v>377</v>
      </c>
      <c r="E151" s="105">
        <v>16500</v>
      </c>
      <c r="F151" s="105">
        <v>0</v>
      </c>
      <c r="G151" s="105">
        <v>16500</v>
      </c>
      <c r="H151" s="95"/>
    </row>
    <row r="152" spans="1:8" ht="77.25" customHeight="1">
      <c r="A152" s="100"/>
      <c r="B152" s="101"/>
      <c r="C152" s="101" t="s">
        <v>210</v>
      </c>
      <c r="D152" s="108" t="s">
        <v>378</v>
      </c>
      <c r="E152" s="105">
        <v>216000</v>
      </c>
      <c r="F152" s="105">
        <v>0</v>
      </c>
      <c r="G152" s="105">
        <v>216000</v>
      </c>
      <c r="H152" s="95"/>
    </row>
    <row r="153" spans="1:8" ht="91.5" customHeight="1">
      <c r="A153" s="100"/>
      <c r="B153" s="101"/>
      <c r="C153" s="101" t="s">
        <v>210</v>
      </c>
      <c r="D153" s="108" t="s">
        <v>379</v>
      </c>
      <c r="E153" s="105">
        <v>25500</v>
      </c>
      <c r="F153" s="105">
        <v>0</v>
      </c>
      <c r="G153" s="105">
        <v>25500</v>
      </c>
      <c r="H153" s="95"/>
    </row>
    <row r="154" spans="1:8" s="97" customFormat="1" ht="12.75">
      <c r="A154" s="143"/>
      <c r="B154" s="143"/>
      <c r="C154" s="144"/>
      <c r="D154" s="145" t="s">
        <v>380</v>
      </c>
      <c r="E154" s="146">
        <f>E10+E18+E22+E27+E30+E37+E46+E49+E52+E81+E89+E102+E105+E132+E144+E148</f>
        <v>25882811</v>
      </c>
      <c r="F154" s="146">
        <f>F10+F18+F22+F27+F30+F37+F46+F49+F52+F81+F89+F102+F105+F132+F144+F148</f>
        <v>20242436</v>
      </c>
      <c r="G154" s="146">
        <f>G10+G18+G22+G27+G30+G37+G46+G49+G52+G81+G89+G102+G105+G132+G144+G148</f>
        <v>5640375</v>
      </c>
      <c r="H154" s="119"/>
    </row>
    <row r="155" spans="1:8" ht="12.75">
      <c r="A155" s="120"/>
      <c r="B155" s="118"/>
      <c r="D155" s="122"/>
      <c r="E155" s="123"/>
      <c r="F155" s="123"/>
      <c r="G155" s="123"/>
      <c r="H155" s="95"/>
    </row>
    <row r="157" spans="5:7" ht="12.75">
      <c r="E157" s="110"/>
      <c r="G157" s="110"/>
    </row>
    <row r="158" spans="6:7" ht="12.75">
      <c r="F158" s="110"/>
      <c r="G158" s="110"/>
    </row>
  </sheetData>
  <sheetProtection/>
  <mergeCells count="8">
    <mergeCell ref="J8:L8"/>
    <mergeCell ref="D5:F5"/>
    <mergeCell ref="A8:A9"/>
    <mergeCell ref="B8:B9"/>
    <mergeCell ref="C8:C9"/>
    <mergeCell ref="D8:D9"/>
    <mergeCell ref="E8:E9"/>
    <mergeCell ref="F8:G8"/>
  </mergeCells>
  <printOptions horizontalCentered="1"/>
  <pageMargins left="0.6692913385826772" right="0.5511811023622047" top="0.29" bottom="0.23" header="0.2" footer="0.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showGridLines="0" zoomScalePageLayoutView="0" workbookViewId="0" topLeftCell="C1">
      <selection activeCell="Q1" sqref="Q1:R1"/>
    </sheetView>
  </sheetViews>
  <sheetFormatPr defaultColWidth="8.7109375" defaultRowHeight="12.75" customHeight="1"/>
  <cols>
    <col min="1" max="1" width="3.8515625" style="1" customWidth="1"/>
    <col min="2" max="2" width="6.57421875" style="1" customWidth="1"/>
    <col min="3" max="3" width="3.140625" style="1" customWidth="1"/>
    <col min="4" max="4" width="20.7109375" style="1" customWidth="1"/>
    <col min="5" max="5" width="7.8515625" style="1" customWidth="1"/>
    <col min="6" max="6" width="8.57421875" style="2" customWidth="1"/>
    <col min="7" max="7" width="8.7109375" style="2" customWidth="1"/>
    <col min="8" max="8" width="8.8515625" style="2" customWidth="1"/>
    <col min="9" max="9" width="8.140625" style="2" customWidth="1"/>
    <col min="10" max="10" width="8.7109375" style="2" customWidth="1"/>
    <col min="11" max="12" width="7.7109375" style="2" customWidth="1"/>
    <col min="13" max="13" width="6.8515625" style="2" customWidth="1"/>
    <col min="14" max="14" width="7.57421875" style="2" customWidth="1"/>
    <col min="15" max="15" width="9.28125" style="2" customWidth="1"/>
    <col min="16" max="16" width="9.00390625" style="2" customWidth="1"/>
    <col min="17" max="17" width="6.57421875" style="1" customWidth="1"/>
    <col min="18" max="18" width="8.7109375" style="1" customWidth="1"/>
    <col min="19" max="16384" width="8.7109375" style="1" customWidth="1"/>
  </cols>
  <sheetData>
    <row r="1" spans="13:18" ht="78.75" customHeight="1">
      <c r="M1" s="188"/>
      <c r="N1" s="188"/>
      <c r="O1" s="11"/>
      <c r="P1" s="11"/>
      <c r="Q1" s="188" t="s">
        <v>397</v>
      </c>
      <c r="R1" s="188"/>
    </row>
    <row r="2" spans="1:18" ht="43.5" customHeight="1">
      <c r="A2" s="189" t="s">
        <v>173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9.75" customHeight="1" hidden="1">
      <c r="A3" s="73"/>
      <c r="B3" s="73"/>
      <c r="C3" s="73"/>
      <c r="D3" s="73"/>
      <c r="E3" s="73"/>
      <c r="F3" s="73"/>
      <c r="G3" s="73"/>
      <c r="H3" s="73"/>
      <c r="I3" s="12"/>
      <c r="J3" s="12"/>
      <c r="K3" s="74"/>
      <c r="L3" s="74"/>
      <c r="M3" s="74"/>
      <c r="N3" s="4" t="s">
        <v>0</v>
      </c>
      <c r="O3" s="4"/>
      <c r="P3" s="4"/>
      <c r="Q3" s="75"/>
      <c r="R3" s="75"/>
    </row>
    <row r="4" spans="1:18" s="5" customFormat="1" ht="15" customHeight="1">
      <c r="A4" s="190" t="s">
        <v>1</v>
      </c>
      <c r="B4" s="185" t="s">
        <v>8</v>
      </c>
      <c r="C4" s="185" t="s">
        <v>9</v>
      </c>
      <c r="D4" s="170" t="s">
        <v>10</v>
      </c>
      <c r="E4" s="180" t="s">
        <v>172</v>
      </c>
      <c r="F4" s="180" t="s">
        <v>5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2" customHeight="1">
      <c r="A5" s="190"/>
      <c r="B5" s="185"/>
      <c r="C5" s="185"/>
      <c r="D5" s="170"/>
      <c r="E5" s="180"/>
      <c r="F5" s="171" t="s">
        <v>11</v>
      </c>
      <c r="G5" s="179" t="s">
        <v>5</v>
      </c>
      <c r="H5" s="179"/>
      <c r="I5" s="179"/>
      <c r="J5" s="179"/>
      <c r="K5" s="179"/>
      <c r="L5" s="179"/>
      <c r="M5" s="179"/>
      <c r="N5" s="171" t="s">
        <v>12</v>
      </c>
      <c r="O5" s="186" t="s">
        <v>5</v>
      </c>
      <c r="P5" s="186"/>
      <c r="Q5" s="186"/>
      <c r="R5" s="186"/>
    </row>
    <row r="6" spans="1:18" s="5" customFormat="1" ht="36" customHeight="1">
      <c r="A6" s="190"/>
      <c r="B6" s="185"/>
      <c r="C6" s="185"/>
      <c r="D6" s="170"/>
      <c r="E6" s="180"/>
      <c r="F6" s="171"/>
      <c r="G6" s="187" t="s">
        <v>13</v>
      </c>
      <c r="H6" s="187"/>
      <c r="I6" s="172" t="s">
        <v>14</v>
      </c>
      <c r="J6" s="172" t="s">
        <v>15</v>
      </c>
      <c r="K6" s="182" t="s">
        <v>16</v>
      </c>
      <c r="L6" s="172" t="s">
        <v>17</v>
      </c>
      <c r="M6" s="183" t="s">
        <v>18</v>
      </c>
      <c r="N6" s="171"/>
      <c r="O6" s="183" t="s">
        <v>19</v>
      </c>
      <c r="P6" s="168" t="s">
        <v>20</v>
      </c>
      <c r="Q6" s="183" t="s">
        <v>21</v>
      </c>
      <c r="R6" s="181" t="s">
        <v>392</v>
      </c>
    </row>
    <row r="7" spans="1:18" s="6" customFormat="1" ht="300.75" customHeight="1">
      <c r="A7" s="190"/>
      <c r="B7" s="185"/>
      <c r="C7" s="185"/>
      <c r="D7" s="170"/>
      <c r="E7" s="180"/>
      <c r="F7" s="171"/>
      <c r="G7" s="169" t="s">
        <v>22</v>
      </c>
      <c r="H7" s="167" t="s">
        <v>23</v>
      </c>
      <c r="I7" s="172"/>
      <c r="J7" s="172"/>
      <c r="K7" s="182"/>
      <c r="L7" s="172"/>
      <c r="M7" s="183"/>
      <c r="N7" s="171"/>
      <c r="O7" s="183"/>
      <c r="P7" s="166" t="s">
        <v>24</v>
      </c>
      <c r="Q7" s="183"/>
      <c r="R7" s="181"/>
    </row>
    <row r="8" spans="1:18" s="5" customFormat="1" ht="12.7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</row>
    <row r="9" spans="1:18" s="14" customFormat="1" ht="12.75" customHeight="1">
      <c r="A9" s="76" t="s">
        <v>25</v>
      </c>
      <c r="B9" s="77"/>
      <c r="C9" s="77"/>
      <c r="D9" s="77" t="s">
        <v>103</v>
      </c>
      <c r="E9" s="77">
        <f>SUM(E10:E13)</f>
        <v>1542057</v>
      </c>
      <c r="F9" s="77">
        <f>SUM(F10:F13)</f>
        <v>55358</v>
      </c>
      <c r="G9" s="77">
        <f>SUM(G10:G13)</f>
        <v>7000</v>
      </c>
      <c r="H9" s="77">
        <f>SUM(H10:H13)</f>
        <v>48358</v>
      </c>
      <c r="I9" s="77"/>
      <c r="J9" s="77">
        <f>SUM(J10:J13)</f>
        <v>0</v>
      </c>
      <c r="K9" s="77"/>
      <c r="L9" s="77"/>
      <c r="M9" s="77"/>
      <c r="N9" s="77">
        <f>SUM(N10:N13)</f>
        <v>1486699</v>
      </c>
      <c r="O9" s="77">
        <f>SUM(O10:O13)</f>
        <v>308699</v>
      </c>
      <c r="P9" s="78">
        <v>1178000</v>
      </c>
      <c r="Q9" s="78"/>
      <c r="R9" s="78"/>
    </row>
    <row r="10" spans="1:18" s="5" customFormat="1" ht="12.75" customHeight="1">
      <c r="A10" s="79"/>
      <c r="B10" s="79" t="s">
        <v>26</v>
      </c>
      <c r="C10" s="79"/>
      <c r="D10" s="79" t="s">
        <v>104</v>
      </c>
      <c r="E10" s="79">
        <v>248699</v>
      </c>
      <c r="F10" s="79">
        <v>51000</v>
      </c>
      <c r="G10" s="79">
        <v>7000</v>
      </c>
      <c r="H10" s="79">
        <v>44000</v>
      </c>
      <c r="I10" s="79"/>
      <c r="J10" s="79"/>
      <c r="K10" s="79"/>
      <c r="L10" s="79"/>
      <c r="M10" s="79"/>
      <c r="N10" s="79">
        <v>197699</v>
      </c>
      <c r="O10" s="79">
        <v>197699</v>
      </c>
      <c r="P10" s="79"/>
      <c r="Q10" s="79"/>
      <c r="R10" s="79"/>
    </row>
    <row r="11" spans="1:18" s="5" customFormat="1" ht="12.75" customHeight="1">
      <c r="A11" s="79"/>
      <c r="B11" s="79" t="s">
        <v>167</v>
      </c>
      <c r="C11" s="79"/>
      <c r="D11" s="79" t="s">
        <v>168</v>
      </c>
      <c r="E11" s="79">
        <v>1289000</v>
      </c>
      <c r="F11" s="79"/>
      <c r="G11" s="79"/>
      <c r="H11" s="79"/>
      <c r="I11" s="79"/>
      <c r="J11" s="79"/>
      <c r="K11" s="79"/>
      <c r="L11" s="79"/>
      <c r="M11" s="79"/>
      <c r="N11" s="79">
        <v>1289000</v>
      </c>
      <c r="O11" s="79">
        <v>111000</v>
      </c>
      <c r="P11" s="79">
        <v>1178000</v>
      </c>
      <c r="Q11" s="79"/>
      <c r="R11" s="79"/>
    </row>
    <row r="12" spans="1:18" s="5" customFormat="1" ht="12.75" customHeight="1">
      <c r="A12" s="79"/>
      <c r="B12" s="79" t="s">
        <v>27</v>
      </c>
      <c r="C12" s="79"/>
      <c r="D12" s="79" t="s">
        <v>105</v>
      </c>
      <c r="E12" s="79">
        <v>2480</v>
      </c>
      <c r="F12" s="79">
        <v>2480</v>
      </c>
      <c r="G12" s="79"/>
      <c r="H12" s="79">
        <v>2480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s="5" customFormat="1" ht="12.75" customHeight="1">
      <c r="A13" s="79"/>
      <c r="B13" s="79" t="s">
        <v>28</v>
      </c>
      <c r="C13" s="79"/>
      <c r="D13" s="79" t="s">
        <v>106</v>
      </c>
      <c r="E13" s="79">
        <v>1878</v>
      </c>
      <c r="F13" s="79">
        <v>1878</v>
      </c>
      <c r="G13" s="79"/>
      <c r="H13" s="79">
        <v>1878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s="14" customFormat="1" ht="45">
      <c r="A14" s="78">
        <v>400</v>
      </c>
      <c r="B14" s="78"/>
      <c r="C14" s="78"/>
      <c r="D14" s="78" t="s">
        <v>107</v>
      </c>
      <c r="E14" s="78">
        <f>SUM(E15)</f>
        <v>548223</v>
      </c>
      <c r="F14" s="78">
        <f>F15</f>
        <v>548223</v>
      </c>
      <c r="G14" s="78">
        <f>G15</f>
        <v>117738</v>
      </c>
      <c r="H14" s="78">
        <f>SUM(H15)</f>
        <v>429185</v>
      </c>
      <c r="I14" s="78"/>
      <c r="J14" s="78">
        <f>J15</f>
        <v>1300</v>
      </c>
      <c r="K14" s="78"/>
      <c r="L14" s="78"/>
      <c r="M14" s="78"/>
      <c r="N14" s="78">
        <f>N15</f>
        <v>0</v>
      </c>
      <c r="O14" s="78">
        <f>O15</f>
        <v>0</v>
      </c>
      <c r="P14" s="78"/>
      <c r="Q14" s="78"/>
      <c r="R14" s="78"/>
    </row>
    <row r="15" spans="1:18" s="5" customFormat="1" ht="12.75" customHeight="1">
      <c r="A15" s="79"/>
      <c r="B15" s="79">
        <v>40002</v>
      </c>
      <c r="C15" s="79"/>
      <c r="D15" s="79" t="s">
        <v>108</v>
      </c>
      <c r="E15" s="79">
        <v>548223</v>
      </c>
      <c r="F15" s="79">
        <v>548223</v>
      </c>
      <c r="G15" s="79">
        <v>117738</v>
      </c>
      <c r="H15" s="79">
        <v>429185</v>
      </c>
      <c r="I15" s="79"/>
      <c r="J15" s="79">
        <v>1300</v>
      </c>
      <c r="K15" s="79"/>
      <c r="L15" s="79"/>
      <c r="M15" s="79"/>
      <c r="N15" s="79"/>
      <c r="O15" s="79"/>
      <c r="P15" s="79"/>
      <c r="Q15" s="79"/>
      <c r="R15" s="79"/>
    </row>
    <row r="16" spans="1:18" s="14" customFormat="1" ht="12.75" customHeight="1">
      <c r="A16" s="78">
        <v>600</v>
      </c>
      <c r="B16" s="78"/>
      <c r="C16" s="78"/>
      <c r="D16" s="78" t="s">
        <v>109</v>
      </c>
      <c r="E16" s="78">
        <f>SUM(E17:E18)</f>
        <v>2164648</v>
      </c>
      <c r="F16" s="78">
        <f>SUM(F17:F18)</f>
        <v>428773</v>
      </c>
      <c r="G16" s="78">
        <f>SUM(G17:G18)</f>
        <v>3700</v>
      </c>
      <c r="H16" s="78">
        <v>424923</v>
      </c>
      <c r="I16" s="78"/>
      <c r="J16" s="78">
        <v>150</v>
      </c>
      <c r="K16" s="78"/>
      <c r="L16" s="78"/>
      <c r="M16" s="78"/>
      <c r="N16" s="78">
        <f>N17+N18</f>
        <v>1735875</v>
      </c>
      <c r="O16" s="78">
        <v>1735875</v>
      </c>
      <c r="P16" s="78"/>
      <c r="Q16" s="78"/>
      <c r="R16" s="78"/>
    </row>
    <row r="17" spans="1:18" s="5" customFormat="1" ht="12.75">
      <c r="A17" s="79"/>
      <c r="B17" s="79">
        <v>60014</v>
      </c>
      <c r="C17" s="79"/>
      <c r="D17" s="79" t="s">
        <v>110</v>
      </c>
      <c r="E17" s="79">
        <v>1050000</v>
      </c>
      <c r="F17" s="79"/>
      <c r="G17" s="79"/>
      <c r="H17" s="79"/>
      <c r="I17" s="79"/>
      <c r="J17" s="79"/>
      <c r="K17" s="79"/>
      <c r="L17" s="79"/>
      <c r="M17" s="79"/>
      <c r="N17" s="79">
        <v>1050000</v>
      </c>
      <c r="O17" s="79">
        <v>1050000</v>
      </c>
      <c r="P17" s="79"/>
      <c r="Q17" s="79"/>
      <c r="R17" s="79"/>
    </row>
    <row r="18" spans="1:18" s="5" customFormat="1" ht="12.75" customHeight="1">
      <c r="A18" s="79"/>
      <c r="B18" s="79">
        <v>60016</v>
      </c>
      <c r="C18" s="79"/>
      <c r="D18" s="79" t="s">
        <v>111</v>
      </c>
      <c r="E18" s="79">
        <v>1114648</v>
      </c>
      <c r="F18" s="79">
        <v>428773</v>
      </c>
      <c r="G18" s="79">
        <f>3000+700</f>
        <v>3700</v>
      </c>
      <c r="H18" s="79">
        <v>424923</v>
      </c>
      <c r="I18" s="79"/>
      <c r="J18" s="79">
        <v>150</v>
      </c>
      <c r="K18" s="79"/>
      <c r="L18" s="79"/>
      <c r="M18" s="79"/>
      <c r="N18" s="79">
        <v>685875</v>
      </c>
      <c r="O18" s="79">
        <v>685875</v>
      </c>
      <c r="P18" s="79"/>
      <c r="Q18" s="79"/>
      <c r="R18" s="79"/>
    </row>
    <row r="19" spans="1:18" s="14" customFormat="1" ht="12.75" customHeight="1">
      <c r="A19" s="78">
        <v>630</v>
      </c>
      <c r="B19" s="78"/>
      <c r="C19" s="78"/>
      <c r="D19" s="78" t="s">
        <v>112</v>
      </c>
      <c r="E19" s="78">
        <f>E20</f>
        <v>46100</v>
      </c>
      <c r="F19" s="78">
        <f>F20</f>
        <v>46100</v>
      </c>
      <c r="G19" s="78"/>
      <c r="H19" s="78">
        <f>H20</f>
        <v>46100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s="5" customFormat="1" ht="12.75" customHeight="1">
      <c r="A20" s="79"/>
      <c r="B20" s="79">
        <v>63095</v>
      </c>
      <c r="C20" s="79"/>
      <c r="D20" s="79" t="s">
        <v>106</v>
      </c>
      <c r="E20" s="79">
        <v>46100</v>
      </c>
      <c r="F20" s="79">
        <v>46100</v>
      </c>
      <c r="G20" s="79"/>
      <c r="H20" s="79">
        <v>46100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s="14" customFormat="1" ht="22.5">
      <c r="A21" s="78">
        <v>700</v>
      </c>
      <c r="B21" s="78"/>
      <c r="C21" s="78"/>
      <c r="D21" s="78" t="s">
        <v>113</v>
      </c>
      <c r="E21" s="78">
        <f>SUM(E22:E23)</f>
        <v>1007939</v>
      </c>
      <c r="F21" s="78">
        <f>SUM(F22:F23)</f>
        <v>1007939</v>
      </c>
      <c r="G21" s="78">
        <f>SUM(G22:G23)</f>
        <v>31000</v>
      </c>
      <c r="H21" s="78">
        <f>SUM(H22:H23)</f>
        <v>976939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s="5" customFormat="1" ht="22.5">
      <c r="A22" s="79"/>
      <c r="B22" s="79">
        <v>70005</v>
      </c>
      <c r="C22" s="79"/>
      <c r="D22" s="79" t="s">
        <v>114</v>
      </c>
      <c r="E22" s="79">
        <v>704939</v>
      </c>
      <c r="F22" s="79">
        <v>704939</v>
      </c>
      <c r="G22" s="79">
        <v>29000</v>
      </c>
      <c r="H22" s="79">
        <v>675939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s="5" customFormat="1" ht="12.75" customHeight="1">
      <c r="A23" s="79"/>
      <c r="B23" s="79">
        <v>70095</v>
      </c>
      <c r="C23" s="79"/>
      <c r="D23" s="79" t="s">
        <v>106</v>
      </c>
      <c r="E23" s="79">
        <v>303000</v>
      </c>
      <c r="F23" s="79">
        <v>303000</v>
      </c>
      <c r="G23" s="79">
        <v>2000</v>
      </c>
      <c r="H23" s="79">
        <v>301000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1:18" s="14" customFormat="1" ht="12.75" customHeight="1">
      <c r="A24" s="78">
        <v>710</v>
      </c>
      <c r="B24" s="78"/>
      <c r="C24" s="78"/>
      <c r="D24" s="78" t="s">
        <v>115</v>
      </c>
      <c r="E24" s="78">
        <f>E25</f>
        <v>160000</v>
      </c>
      <c r="F24" s="78">
        <f>F25</f>
        <v>160000</v>
      </c>
      <c r="G24" s="78"/>
      <c r="H24" s="78">
        <f>H25</f>
        <v>160000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s="5" customFormat="1" ht="22.5">
      <c r="A25" s="79"/>
      <c r="B25" s="79">
        <v>71004</v>
      </c>
      <c r="C25" s="79"/>
      <c r="D25" s="79" t="s">
        <v>116</v>
      </c>
      <c r="E25" s="79">
        <v>160000</v>
      </c>
      <c r="F25" s="79">
        <v>160000</v>
      </c>
      <c r="G25" s="79"/>
      <c r="H25" s="79">
        <v>160000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18" s="14" customFormat="1" ht="12.75">
      <c r="A26" s="78">
        <v>750</v>
      </c>
      <c r="B26" s="78"/>
      <c r="C26" s="78"/>
      <c r="D26" s="78" t="s">
        <v>117</v>
      </c>
      <c r="E26" s="78">
        <f>SUM(E27:E31)</f>
        <v>3258233</v>
      </c>
      <c r="F26" s="78">
        <f>SUM(F27:F31)</f>
        <v>3158233</v>
      </c>
      <c r="G26" s="78">
        <f>G27+G29+G31</f>
        <v>2064662</v>
      </c>
      <c r="H26" s="78">
        <f>SUM(H27:H31)</f>
        <v>923871</v>
      </c>
      <c r="I26" s="78">
        <f>SUM(I28:I31)</f>
        <v>28000</v>
      </c>
      <c r="J26" s="78">
        <f>SUM(J28:J31)</f>
        <v>141700</v>
      </c>
      <c r="K26" s="78"/>
      <c r="L26" s="78"/>
      <c r="M26" s="78"/>
      <c r="N26" s="78">
        <v>100000</v>
      </c>
      <c r="O26" s="78">
        <v>100000</v>
      </c>
      <c r="P26" s="78"/>
      <c r="Q26" s="78"/>
      <c r="R26" s="78"/>
    </row>
    <row r="27" spans="1:18" s="72" customFormat="1" ht="12.75">
      <c r="A27" s="79"/>
      <c r="B27" s="79">
        <v>75011</v>
      </c>
      <c r="C27" s="79"/>
      <c r="D27" s="79" t="s">
        <v>166</v>
      </c>
      <c r="E27" s="79">
        <v>49800</v>
      </c>
      <c r="F27" s="79">
        <v>49800</v>
      </c>
      <c r="G27" s="79">
        <v>49800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s="5" customFormat="1" ht="12.75" customHeight="1">
      <c r="A28" s="79"/>
      <c r="B28" s="79">
        <v>75022</v>
      </c>
      <c r="C28" s="79"/>
      <c r="D28" s="79" t="s">
        <v>118</v>
      </c>
      <c r="E28" s="79">
        <v>104940</v>
      </c>
      <c r="F28" s="79">
        <v>104940</v>
      </c>
      <c r="G28" s="79"/>
      <c r="H28" s="79">
        <v>14940</v>
      </c>
      <c r="I28" s="79"/>
      <c r="J28" s="79">
        <v>90000</v>
      </c>
      <c r="K28" s="79"/>
      <c r="L28" s="79"/>
      <c r="M28" s="79"/>
      <c r="N28" s="79"/>
      <c r="O28" s="79"/>
      <c r="P28" s="79"/>
      <c r="Q28" s="79"/>
      <c r="R28" s="79"/>
    </row>
    <row r="29" spans="1:18" s="5" customFormat="1" ht="12.75" customHeight="1">
      <c r="A29" s="79"/>
      <c r="B29" s="79">
        <v>75023</v>
      </c>
      <c r="C29" s="79"/>
      <c r="D29" s="79" t="s">
        <v>119</v>
      </c>
      <c r="E29" s="79">
        <v>2525525</v>
      </c>
      <c r="F29" s="79">
        <v>2425525</v>
      </c>
      <c r="G29" s="79">
        <v>1677760</v>
      </c>
      <c r="H29" s="79">
        <v>747065</v>
      </c>
      <c r="I29" s="79"/>
      <c r="J29" s="79">
        <v>700</v>
      </c>
      <c r="K29" s="79"/>
      <c r="L29" s="79"/>
      <c r="M29" s="79"/>
      <c r="N29" s="79">
        <v>100000</v>
      </c>
      <c r="O29" s="79">
        <v>100000</v>
      </c>
      <c r="P29" s="79"/>
      <c r="Q29" s="79"/>
      <c r="R29" s="79"/>
    </row>
    <row r="30" spans="1:18" s="5" customFormat="1" ht="22.5">
      <c r="A30" s="79"/>
      <c r="B30" s="79">
        <v>75075</v>
      </c>
      <c r="C30" s="79"/>
      <c r="D30" s="79" t="s">
        <v>120</v>
      </c>
      <c r="E30" s="79">
        <v>55946</v>
      </c>
      <c r="F30" s="79">
        <v>55946</v>
      </c>
      <c r="G30" s="79"/>
      <c r="H30" s="79">
        <v>55946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18" s="5" customFormat="1" ht="12.75" customHeight="1">
      <c r="A31" s="79"/>
      <c r="B31" s="79">
        <v>75095</v>
      </c>
      <c r="C31" s="79"/>
      <c r="D31" s="79" t="s">
        <v>106</v>
      </c>
      <c r="E31" s="79">
        <v>522022</v>
      </c>
      <c r="F31" s="79">
        <v>522022</v>
      </c>
      <c r="G31" s="79">
        <v>337102</v>
      </c>
      <c r="H31" s="79">
        <v>105920</v>
      </c>
      <c r="I31" s="79">
        <v>28000</v>
      </c>
      <c r="J31" s="79">
        <v>51000</v>
      </c>
      <c r="K31" s="79"/>
      <c r="L31" s="79"/>
      <c r="M31" s="79"/>
      <c r="N31" s="79"/>
      <c r="O31" s="79"/>
      <c r="P31" s="79"/>
      <c r="Q31" s="79"/>
      <c r="R31" s="79"/>
    </row>
    <row r="32" spans="1:18" s="14" customFormat="1" ht="56.25">
      <c r="A32" s="78">
        <v>751</v>
      </c>
      <c r="B32" s="78"/>
      <c r="C32" s="78"/>
      <c r="D32" s="78" t="s">
        <v>121</v>
      </c>
      <c r="E32" s="78">
        <f>E33</f>
        <v>1103</v>
      </c>
      <c r="F32" s="78">
        <f>F33</f>
        <v>1103</v>
      </c>
      <c r="G32" s="78">
        <f>G33</f>
        <v>1103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s="5" customFormat="1" ht="45">
      <c r="A33" s="79"/>
      <c r="B33" s="79">
        <v>75101</v>
      </c>
      <c r="C33" s="79"/>
      <c r="D33" s="79" t="s">
        <v>122</v>
      </c>
      <c r="E33" s="79">
        <v>1103</v>
      </c>
      <c r="F33" s="79">
        <v>1103</v>
      </c>
      <c r="G33" s="79">
        <v>1103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s="14" customFormat="1" ht="33.75">
      <c r="A34" s="78">
        <v>754</v>
      </c>
      <c r="B34" s="78"/>
      <c r="C34" s="78"/>
      <c r="D34" s="78" t="s">
        <v>123</v>
      </c>
      <c r="E34" s="78">
        <f aca="true" t="shared" si="0" ref="E34:J34">SUM(E35:E39)</f>
        <v>764796</v>
      </c>
      <c r="F34" s="78">
        <f t="shared" si="0"/>
        <v>764796</v>
      </c>
      <c r="G34" s="78">
        <f t="shared" si="0"/>
        <v>330230</v>
      </c>
      <c r="H34" s="78">
        <f t="shared" si="0"/>
        <v>388666</v>
      </c>
      <c r="I34" s="78">
        <f t="shared" si="0"/>
        <v>35000</v>
      </c>
      <c r="J34" s="78">
        <f t="shared" si="0"/>
        <v>10900</v>
      </c>
      <c r="K34" s="78"/>
      <c r="L34" s="78"/>
      <c r="M34" s="78"/>
      <c r="N34" s="78"/>
      <c r="O34" s="78"/>
      <c r="P34" s="78"/>
      <c r="Q34" s="78"/>
      <c r="R34" s="78"/>
    </row>
    <row r="35" spans="1:18" s="5" customFormat="1" ht="12.75">
      <c r="A35" s="79"/>
      <c r="B35" s="79">
        <v>75412</v>
      </c>
      <c r="C35" s="79"/>
      <c r="D35" s="79" t="s">
        <v>124</v>
      </c>
      <c r="E35" s="79">
        <v>35000</v>
      </c>
      <c r="F35" s="79">
        <v>35000</v>
      </c>
      <c r="G35" s="79"/>
      <c r="H35" s="79"/>
      <c r="I35" s="79">
        <v>35000</v>
      </c>
      <c r="J35" s="79"/>
      <c r="K35" s="79"/>
      <c r="L35" s="79"/>
      <c r="M35" s="79"/>
      <c r="N35" s="79"/>
      <c r="O35" s="79"/>
      <c r="P35" s="79"/>
      <c r="Q35" s="79"/>
      <c r="R35" s="79"/>
    </row>
    <row r="36" spans="1:18" s="5" customFormat="1" ht="12.75" customHeight="1">
      <c r="A36" s="79"/>
      <c r="B36" s="79">
        <v>75414</v>
      </c>
      <c r="C36" s="79"/>
      <c r="D36" s="79" t="s">
        <v>125</v>
      </c>
      <c r="E36" s="79">
        <v>5500</v>
      </c>
      <c r="F36" s="79">
        <v>5500</v>
      </c>
      <c r="G36" s="79"/>
      <c r="H36" s="79">
        <v>3500</v>
      </c>
      <c r="I36" s="79"/>
      <c r="J36" s="79">
        <v>2000</v>
      </c>
      <c r="K36" s="79"/>
      <c r="L36" s="79"/>
      <c r="M36" s="79"/>
      <c r="N36" s="79"/>
      <c r="O36" s="79"/>
      <c r="P36" s="79"/>
      <c r="Q36" s="79"/>
      <c r="R36" s="79"/>
    </row>
    <row r="37" spans="1:18" s="5" customFormat="1" ht="22.5">
      <c r="A37" s="79"/>
      <c r="B37" s="79">
        <v>75415</v>
      </c>
      <c r="C37" s="79"/>
      <c r="D37" s="79" t="s">
        <v>126</v>
      </c>
      <c r="E37" s="79">
        <v>19517</v>
      </c>
      <c r="F37" s="79">
        <v>19517</v>
      </c>
      <c r="G37" s="79">
        <v>11000</v>
      </c>
      <c r="H37" s="79">
        <v>8517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s="5" customFormat="1" ht="12.75" customHeight="1">
      <c r="A38" s="79"/>
      <c r="B38" s="79">
        <v>75421</v>
      </c>
      <c r="C38" s="79"/>
      <c r="D38" s="79" t="s">
        <v>127</v>
      </c>
      <c r="E38" s="79">
        <v>54000</v>
      </c>
      <c r="F38" s="79">
        <v>54000</v>
      </c>
      <c r="G38" s="79"/>
      <c r="H38" s="79">
        <v>54000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s="5" customFormat="1" ht="12.75" customHeight="1">
      <c r="A39" s="79"/>
      <c r="B39" s="79">
        <v>75416</v>
      </c>
      <c r="C39" s="79"/>
      <c r="D39" s="79" t="s">
        <v>128</v>
      </c>
      <c r="E39" s="79">
        <v>650779</v>
      </c>
      <c r="F39" s="79">
        <v>650779</v>
      </c>
      <c r="G39" s="79">
        <v>319230</v>
      </c>
      <c r="H39" s="79">
        <v>322649</v>
      </c>
      <c r="I39" s="79"/>
      <c r="J39" s="79">
        <v>8900</v>
      </c>
      <c r="K39" s="79"/>
      <c r="L39" s="79"/>
      <c r="M39" s="79"/>
      <c r="N39" s="79"/>
      <c r="O39" s="79"/>
      <c r="P39" s="79"/>
      <c r="Q39" s="79"/>
      <c r="R39" s="79"/>
    </row>
    <row r="40" spans="1:18" s="14" customFormat="1" ht="22.5">
      <c r="A40" s="78">
        <v>757</v>
      </c>
      <c r="B40" s="78"/>
      <c r="C40" s="78"/>
      <c r="D40" s="78" t="s">
        <v>129</v>
      </c>
      <c r="E40" s="78">
        <f>E41</f>
        <v>447394</v>
      </c>
      <c r="F40" s="78">
        <f>F41</f>
        <v>447394</v>
      </c>
      <c r="G40" s="78"/>
      <c r="H40" s="78"/>
      <c r="I40" s="78"/>
      <c r="J40" s="78"/>
      <c r="K40" s="78"/>
      <c r="L40" s="78"/>
      <c r="M40" s="78">
        <f>M41</f>
        <v>447394</v>
      </c>
      <c r="N40" s="78"/>
      <c r="O40" s="78"/>
      <c r="P40" s="78"/>
      <c r="Q40" s="78"/>
      <c r="R40" s="78"/>
    </row>
    <row r="41" spans="1:18" s="5" customFormat="1" ht="45">
      <c r="A41" s="79"/>
      <c r="B41" s="79">
        <v>75702</v>
      </c>
      <c r="C41" s="79"/>
      <c r="D41" s="79" t="s">
        <v>130</v>
      </c>
      <c r="E41" s="79">
        <v>447394</v>
      </c>
      <c r="F41" s="79">
        <v>447394</v>
      </c>
      <c r="G41" s="79"/>
      <c r="H41" s="79"/>
      <c r="I41" s="79"/>
      <c r="J41" s="79"/>
      <c r="K41" s="79"/>
      <c r="L41" s="79"/>
      <c r="M41" s="79">
        <v>447394</v>
      </c>
      <c r="N41" s="79"/>
      <c r="O41" s="79"/>
      <c r="P41" s="79"/>
      <c r="Q41" s="79"/>
      <c r="R41" s="79"/>
    </row>
    <row r="42" spans="1:18" s="14" customFormat="1" ht="12.75" customHeight="1">
      <c r="A42" s="78">
        <v>758</v>
      </c>
      <c r="B42" s="78"/>
      <c r="C42" s="78"/>
      <c r="D42" s="78" t="s">
        <v>131</v>
      </c>
      <c r="E42" s="78">
        <f>E43</f>
        <v>100000</v>
      </c>
      <c r="F42" s="78">
        <f>F43</f>
        <v>100000</v>
      </c>
      <c r="G42" s="78"/>
      <c r="H42" s="78">
        <f>H43</f>
        <v>100000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s="5" customFormat="1" ht="12.75">
      <c r="A43" s="79"/>
      <c r="B43" s="79">
        <v>75818</v>
      </c>
      <c r="C43" s="79"/>
      <c r="D43" s="79" t="s">
        <v>132</v>
      </c>
      <c r="E43" s="79">
        <v>100000</v>
      </c>
      <c r="F43" s="79">
        <v>100000</v>
      </c>
      <c r="G43" s="79"/>
      <c r="H43" s="79">
        <v>100000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s="14" customFormat="1" ht="12.75" customHeight="1">
      <c r="A44" s="78">
        <v>801</v>
      </c>
      <c r="B44" s="78"/>
      <c r="C44" s="78"/>
      <c r="D44" s="78" t="s">
        <v>133</v>
      </c>
      <c r="E44" s="78">
        <f aca="true" t="shared" si="1" ref="E44:J44">SUM(E45:E50)</f>
        <v>7336498</v>
      </c>
      <c r="F44" s="78">
        <f t="shared" si="1"/>
        <v>7336498</v>
      </c>
      <c r="G44" s="78">
        <f t="shared" si="1"/>
        <v>4695433</v>
      </c>
      <c r="H44" s="78">
        <f t="shared" si="1"/>
        <v>2249417</v>
      </c>
      <c r="I44" s="78">
        <f t="shared" si="1"/>
        <v>120000</v>
      </c>
      <c r="J44" s="78">
        <f t="shared" si="1"/>
        <v>271648</v>
      </c>
      <c r="K44" s="78"/>
      <c r="L44" s="78"/>
      <c r="M44" s="78"/>
      <c r="N44" s="78"/>
      <c r="O44" s="78"/>
      <c r="P44" s="78"/>
      <c r="Q44" s="78"/>
      <c r="R44" s="78"/>
    </row>
    <row r="45" spans="1:18" s="5" customFormat="1" ht="12.75" customHeight="1">
      <c r="A45" s="79"/>
      <c r="B45" s="79">
        <v>80101</v>
      </c>
      <c r="C45" s="79"/>
      <c r="D45" s="79" t="s">
        <v>134</v>
      </c>
      <c r="E45" s="79">
        <v>3106574</v>
      </c>
      <c r="F45" s="79">
        <v>3106574</v>
      </c>
      <c r="G45" s="79">
        <v>2304614</v>
      </c>
      <c r="H45" s="79">
        <v>673045</v>
      </c>
      <c r="I45" s="79"/>
      <c r="J45" s="79">
        <v>128915</v>
      </c>
      <c r="K45" s="79"/>
      <c r="L45" s="79"/>
      <c r="M45" s="79"/>
      <c r="N45" s="79"/>
      <c r="O45" s="79"/>
      <c r="P45" s="79"/>
      <c r="Q45" s="79"/>
      <c r="R45" s="79"/>
    </row>
    <row r="46" spans="1:18" s="5" customFormat="1" ht="12.75" customHeight="1">
      <c r="A46" s="79"/>
      <c r="B46" s="79">
        <v>80104</v>
      </c>
      <c r="C46" s="79"/>
      <c r="D46" s="79" t="s">
        <v>135</v>
      </c>
      <c r="E46" s="79">
        <v>2085612</v>
      </c>
      <c r="F46" s="79">
        <v>2085612</v>
      </c>
      <c r="G46" s="79">
        <v>1168692</v>
      </c>
      <c r="H46" s="79">
        <v>725480</v>
      </c>
      <c r="I46" s="79">
        <v>120000</v>
      </c>
      <c r="J46" s="79">
        <v>71440</v>
      </c>
      <c r="K46" s="79"/>
      <c r="L46" s="79"/>
      <c r="M46" s="79"/>
      <c r="N46" s="79"/>
      <c r="O46" s="79"/>
      <c r="P46" s="79"/>
      <c r="Q46" s="79"/>
      <c r="R46" s="79"/>
    </row>
    <row r="47" spans="1:18" s="5" customFormat="1" ht="12.75" customHeight="1">
      <c r="A47" s="79"/>
      <c r="B47" s="79">
        <v>80110</v>
      </c>
      <c r="C47" s="79"/>
      <c r="D47" s="79" t="s">
        <v>136</v>
      </c>
      <c r="E47" s="79">
        <v>1731015</v>
      </c>
      <c r="F47" s="79">
        <v>1731015</v>
      </c>
      <c r="G47" s="79">
        <v>1191127</v>
      </c>
      <c r="H47" s="79">
        <v>468595</v>
      </c>
      <c r="I47" s="79"/>
      <c r="J47" s="79">
        <v>71293</v>
      </c>
      <c r="K47" s="79"/>
      <c r="L47" s="79"/>
      <c r="M47" s="79"/>
      <c r="N47" s="79"/>
      <c r="O47" s="79"/>
      <c r="P47" s="79"/>
      <c r="Q47" s="79"/>
      <c r="R47" s="79"/>
    </row>
    <row r="48" spans="1:18" s="5" customFormat="1" ht="22.5">
      <c r="A48" s="79"/>
      <c r="B48" s="79">
        <v>80113</v>
      </c>
      <c r="C48" s="79"/>
      <c r="D48" s="79" t="s">
        <v>137</v>
      </c>
      <c r="E48" s="79">
        <v>300000</v>
      </c>
      <c r="F48" s="79">
        <v>300000</v>
      </c>
      <c r="G48" s="79">
        <v>31000</v>
      </c>
      <c r="H48" s="79">
        <v>269000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s="5" customFormat="1" ht="22.5">
      <c r="A49" s="79"/>
      <c r="B49" s="79">
        <v>80146</v>
      </c>
      <c r="C49" s="79"/>
      <c r="D49" s="79" t="s">
        <v>138</v>
      </c>
      <c r="E49" s="79">
        <v>25847</v>
      </c>
      <c r="F49" s="79">
        <v>25847</v>
      </c>
      <c r="G49" s="79"/>
      <c r="H49" s="79">
        <v>25847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s="5" customFormat="1" ht="12.75" customHeight="1">
      <c r="A50" s="79"/>
      <c r="B50" s="79">
        <v>80195</v>
      </c>
      <c r="C50" s="79"/>
      <c r="D50" s="79" t="s">
        <v>106</v>
      </c>
      <c r="E50" s="79">
        <v>87450</v>
      </c>
      <c r="F50" s="79">
        <v>87450</v>
      </c>
      <c r="G50" s="79"/>
      <c r="H50" s="79">
        <v>87450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s="14" customFormat="1" ht="12.75" customHeight="1">
      <c r="A51" s="78">
        <v>851</v>
      </c>
      <c r="B51" s="78"/>
      <c r="C51" s="78"/>
      <c r="D51" s="78" t="s">
        <v>139</v>
      </c>
      <c r="E51" s="78">
        <f>SUM(E52:E54)</f>
        <v>144131</v>
      </c>
      <c r="F51" s="78">
        <f>SUM(F52:F54)</f>
        <v>144131</v>
      </c>
      <c r="G51" s="78">
        <f>SUM(G52:G54)</f>
        <v>12750</v>
      </c>
      <c r="H51" s="78">
        <f>SUM(H52:H54)</f>
        <v>111381</v>
      </c>
      <c r="I51" s="78">
        <v>20000</v>
      </c>
      <c r="J51" s="78"/>
      <c r="K51" s="78"/>
      <c r="L51" s="78"/>
      <c r="M51" s="78"/>
      <c r="N51" s="78"/>
      <c r="O51" s="78"/>
      <c r="P51" s="78"/>
      <c r="Q51" s="78"/>
      <c r="R51" s="78"/>
    </row>
    <row r="52" spans="1:18" s="5" customFormat="1" ht="12.75" customHeight="1">
      <c r="A52" s="79"/>
      <c r="B52" s="79">
        <v>85153</v>
      </c>
      <c r="C52" s="79"/>
      <c r="D52" s="79" t="s">
        <v>140</v>
      </c>
      <c r="E52" s="79">
        <v>22500</v>
      </c>
      <c r="F52" s="79">
        <v>22500</v>
      </c>
      <c r="G52" s="79"/>
      <c r="H52" s="79">
        <v>22500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s="5" customFormat="1" ht="22.5">
      <c r="A53" s="79"/>
      <c r="B53" s="79">
        <v>85154</v>
      </c>
      <c r="C53" s="79"/>
      <c r="D53" s="79" t="s">
        <v>141</v>
      </c>
      <c r="E53" s="79">
        <v>119631</v>
      </c>
      <c r="F53" s="79">
        <v>119631</v>
      </c>
      <c r="G53" s="79">
        <v>12750</v>
      </c>
      <c r="H53" s="79">
        <v>86881</v>
      </c>
      <c r="I53" s="79">
        <v>20000</v>
      </c>
      <c r="J53" s="79"/>
      <c r="K53" s="79"/>
      <c r="L53" s="79"/>
      <c r="M53" s="79"/>
      <c r="N53" s="79"/>
      <c r="O53" s="79"/>
      <c r="P53" s="79"/>
      <c r="Q53" s="79"/>
      <c r="R53" s="79"/>
    </row>
    <row r="54" spans="1:18" s="5" customFormat="1" ht="12.75" customHeight="1">
      <c r="A54" s="79"/>
      <c r="B54" s="79">
        <v>85195</v>
      </c>
      <c r="C54" s="79"/>
      <c r="D54" s="79" t="s">
        <v>106</v>
      </c>
      <c r="E54" s="79">
        <v>2000</v>
      </c>
      <c r="F54" s="79">
        <v>2000</v>
      </c>
      <c r="G54" s="79"/>
      <c r="H54" s="79">
        <v>2000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s="14" customFormat="1" ht="12.75" customHeight="1">
      <c r="A55" s="78">
        <v>852</v>
      </c>
      <c r="B55" s="78"/>
      <c r="C55" s="78"/>
      <c r="D55" s="78" t="s">
        <v>142</v>
      </c>
      <c r="E55" s="78">
        <f aca="true" t="shared" si="2" ref="E55:J55">SUM(E56:E66)</f>
        <v>3303054</v>
      </c>
      <c r="F55" s="78">
        <f t="shared" si="2"/>
        <v>3303054</v>
      </c>
      <c r="G55" s="78">
        <f t="shared" si="2"/>
        <v>637044</v>
      </c>
      <c r="H55" s="78">
        <f t="shared" si="2"/>
        <v>276300</v>
      </c>
      <c r="I55" s="78">
        <f t="shared" si="2"/>
        <v>258000</v>
      </c>
      <c r="J55" s="78">
        <f t="shared" si="2"/>
        <v>2052000</v>
      </c>
      <c r="K55" s="78">
        <v>79710</v>
      </c>
      <c r="L55" s="78"/>
      <c r="M55" s="78"/>
      <c r="N55" s="78"/>
      <c r="O55" s="78"/>
      <c r="P55" s="78"/>
      <c r="Q55" s="78"/>
      <c r="R55" s="78"/>
    </row>
    <row r="56" spans="1:18" s="5" customFormat="1" ht="12.75">
      <c r="A56" s="79"/>
      <c r="B56" s="79">
        <v>85202</v>
      </c>
      <c r="C56" s="79"/>
      <c r="D56" s="79" t="s">
        <v>143</v>
      </c>
      <c r="E56" s="79">
        <v>110400</v>
      </c>
      <c r="F56" s="79">
        <v>110400</v>
      </c>
      <c r="G56" s="79"/>
      <c r="H56" s="79">
        <v>110400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s="5" customFormat="1" ht="12.75" customHeight="1">
      <c r="A57" s="79"/>
      <c r="B57" s="79">
        <v>85203</v>
      </c>
      <c r="C57" s="79"/>
      <c r="D57" s="79" t="s">
        <v>144</v>
      </c>
      <c r="E57" s="79">
        <v>258000</v>
      </c>
      <c r="F57" s="79">
        <v>258000</v>
      </c>
      <c r="G57" s="79"/>
      <c r="H57" s="79"/>
      <c r="I57" s="79">
        <v>258000</v>
      </c>
      <c r="J57" s="79"/>
      <c r="K57" s="79"/>
      <c r="L57" s="79"/>
      <c r="M57" s="79"/>
      <c r="N57" s="79"/>
      <c r="O57" s="79"/>
      <c r="P57" s="79"/>
      <c r="Q57" s="79"/>
      <c r="R57" s="79"/>
    </row>
    <row r="58" spans="1:18" s="5" customFormat="1" ht="12.75" customHeight="1">
      <c r="A58" s="79"/>
      <c r="B58" s="79">
        <v>85204</v>
      </c>
      <c r="C58" s="79"/>
      <c r="D58" s="79" t="s">
        <v>169</v>
      </c>
      <c r="E58" s="79">
        <v>20000</v>
      </c>
      <c r="F58" s="79">
        <v>20000</v>
      </c>
      <c r="G58" s="79"/>
      <c r="H58" s="79">
        <v>20000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s="5" customFormat="1" ht="78.75">
      <c r="A59" s="79"/>
      <c r="B59" s="79">
        <v>85212</v>
      </c>
      <c r="C59" s="79"/>
      <c r="D59" s="79" t="s">
        <v>145</v>
      </c>
      <c r="E59" s="79">
        <v>1619100</v>
      </c>
      <c r="F59" s="79">
        <v>1619100</v>
      </c>
      <c r="G59" s="79">
        <v>53800</v>
      </c>
      <c r="H59" s="79">
        <v>6300</v>
      </c>
      <c r="I59" s="79"/>
      <c r="J59" s="79">
        <v>1559000</v>
      </c>
      <c r="K59" s="79"/>
      <c r="L59" s="79"/>
      <c r="M59" s="79"/>
      <c r="N59" s="79"/>
      <c r="O59" s="79"/>
      <c r="P59" s="79"/>
      <c r="Q59" s="79"/>
      <c r="R59" s="79"/>
    </row>
    <row r="60" spans="1:18" s="5" customFormat="1" ht="101.25">
      <c r="A60" s="79"/>
      <c r="B60" s="79">
        <v>85213</v>
      </c>
      <c r="C60" s="79"/>
      <c r="D60" s="79" t="s">
        <v>146</v>
      </c>
      <c r="E60" s="79">
        <v>13000</v>
      </c>
      <c r="F60" s="79">
        <v>13000</v>
      </c>
      <c r="G60" s="79"/>
      <c r="H60" s="79">
        <v>13000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s="5" customFormat="1" ht="45">
      <c r="A61" s="79"/>
      <c r="B61" s="79">
        <v>85214</v>
      </c>
      <c r="C61" s="79"/>
      <c r="D61" s="79" t="s">
        <v>147</v>
      </c>
      <c r="E61" s="79">
        <v>124000</v>
      </c>
      <c r="F61" s="79">
        <v>124000</v>
      </c>
      <c r="G61" s="79"/>
      <c r="H61" s="79"/>
      <c r="I61" s="79"/>
      <c r="J61" s="79">
        <v>124000</v>
      </c>
      <c r="K61" s="79"/>
      <c r="L61" s="79"/>
      <c r="M61" s="79"/>
      <c r="N61" s="79"/>
      <c r="O61" s="79"/>
      <c r="P61" s="79"/>
      <c r="Q61" s="79"/>
      <c r="R61" s="79"/>
    </row>
    <row r="62" spans="1:18" s="5" customFormat="1" ht="12.75" customHeight="1">
      <c r="A62" s="79"/>
      <c r="B62" s="79">
        <v>85215</v>
      </c>
      <c r="C62" s="79"/>
      <c r="D62" s="79" t="s">
        <v>148</v>
      </c>
      <c r="E62" s="79">
        <v>130000</v>
      </c>
      <c r="F62" s="79">
        <v>130000</v>
      </c>
      <c r="G62" s="79"/>
      <c r="H62" s="79"/>
      <c r="I62" s="79"/>
      <c r="J62" s="79">
        <v>130000</v>
      </c>
      <c r="K62" s="79"/>
      <c r="L62" s="79"/>
      <c r="M62" s="79"/>
      <c r="N62" s="79"/>
      <c r="O62" s="79"/>
      <c r="P62" s="79"/>
      <c r="Q62" s="79"/>
      <c r="R62" s="79"/>
    </row>
    <row r="63" spans="1:18" s="5" customFormat="1" ht="12.75" customHeight="1">
      <c r="A63" s="79"/>
      <c r="B63" s="79">
        <v>85216</v>
      </c>
      <c r="C63" s="79"/>
      <c r="D63" s="79" t="s">
        <v>149</v>
      </c>
      <c r="E63" s="79">
        <v>99000</v>
      </c>
      <c r="F63" s="79">
        <v>99000</v>
      </c>
      <c r="G63" s="79"/>
      <c r="H63" s="79"/>
      <c r="I63" s="79"/>
      <c r="J63" s="79">
        <v>99000</v>
      </c>
      <c r="K63" s="79"/>
      <c r="L63" s="79"/>
      <c r="M63" s="79"/>
      <c r="N63" s="79"/>
      <c r="O63" s="79"/>
      <c r="P63" s="79"/>
      <c r="Q63" s="79"/>
      <c r="R63" s="79"/>
    </row>
    <row r="64" spans="1:18" s="5" customFormat="1" ht="12.75">
      <c r="A64" s="79"/>
      <c r="B64" s="79">
        <v>85219</v>
      </c>
      <c r="C64" s="79"/>
      <c r="D64" s="79" t="s">
        <v>150</v>
      </c>
      <c r="E64" s="79">
        <v>604100</v>
      </c>
      <c r="F64" s="79">
        <v>604100</v>
      </c>
      <c r="G64" s="79">
        <v>509500</v>
      </c>
      <c r="H64" s="79">
        <v>94600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s="5" customFormat="1" ht="33.75">
      <c r="A65" s="79"/>
      <c r="B65" s="79">
        <v>85228</v>
      </c>
      <c r="C65" s="79"/>
      <c r="D65" s="79" t="s">
        <v>151</v>
      </c>
      <c r="E65" s="79">
        <v>40000</v>
      </c>
      <c r="F65" s="79">
        <v>40000</v>
      </c>
      <c r="G65" s="79">
        <v>13000</v>
      </c>
      <c r="H65" s="79">
        <v>27000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s="5" customFormat="1" ht="12.75" customHeight="1">
      <c r="A66" s="79"/>
      <c r="B66" s="79">
        <v>85295</v>
      </c>
      <c r="C66" s="79"/>
      <c r="D66" s="79" t="s">
        <v>106</v>
      </c>
      <c r="E66" s="79">
        <v>285454</v>
      </c>
      <c r="F66" s="79">
        <v>285454</v>
      </c>
      <c r="G66" s="79">
        <v>60744</v>
      </c>
      <c r="H66" s="79">
        <v>5000</v>
      </c>
      <c r="I66" s="79"/>
      <c r="J66" s="79">
        <v>140000</v>
      </c>
      <c r="K66" s="79">
        <v>79710</v>
      </c>
      <c r="L66" s="79"/>
      <c r="M66" s="79"/>
      <c r="N66" s="79"/>
      <c r="O66" s="79"/>
      <c r="P66" s="79"/>
      <c r="Q66" s="79"/>
      <c r="R66" s="79"/>
    </row>
    <row r="67" spans="1:18" s="14" customFormat="1" ht="22.5">
      <c r="A67" s="78">
        <v>854</v>
      </c>
      <c r="B67" s="78"/>
      <c r="C67" s="78"/>
      <c r="D67" s="78" t="s">
        <v>152</v>
      </c>
      <c r="E67" s="78">
        <f>E68</f>
        <v>20000</v>
      </c>
      <c r="F67" s="78">
        <f>F68</f>
        <v>20000</v>
      </c>
      <c r="G67" s="78"/>
      <c r="H67" s="78"/>
      <c r="I67" s="78"/>
      <c r="J67" s="78">
        <f>J68</f>
        <v>20000</v>
      </c>
      <c r="K67" s="78"/>
      <c r="L67" s="78"/>
      <c r="M67" s="78"/>
      <c r="N67" s="78"/>
      <c r="O67" s="78"/>
      <c r="P67" s="78"/>
      <c r="Q67" s="78"/>
      <c r="R67" s="78"/>
    </row>
    <row r="68" spans="1:18" s="5" customFormat="1" ht="22.5">
      <c r="A68" s="79"/>
      <c r="B68" s="79">
        <v>85415</v>
      </c>
      <c r="C68" s="79"/>
      <c r="D68" s="79" t="s">
        <v>153</v>
      </c>
      <c r="E68" s="79">
        <v>20000</v>
      </c>
      <c r="F68" s="79">
        <v>20000</v>
      </c>
      <c r="G68" s="79"/>
      <c r="H68" s="79"/>
      <c r="I68" s="79"/>
      <c r="J68" s="79">
        <v>20000</v>
      </c>
      <c r="K68" s="79"/>
      <c r="L68" s="79"/>
      <c r="M68" s="79"/>
      <c r="N68" s="79"/>
      <c r="O68" s="79"/>
      <c r="P68" s="79"/>
      <c r="Q68" s="79"/>
      <c r="R68" s="79"/>
    </row>
    <row r="69" spans="1:18" s="14" customFormat="1" ht="22.5">
      <c r="A69" s="78">
        <v>900</v>
      </c>
      <c r="B69" s="78"/>
      <c r="C69" s="78"/>
      <c r="D69" s="78" t="s">
        <v>154</v>
      </c>
      <c r="E69" s="78">
        <f>SUM(E70:E76)</f>
        <v>2662013</v>
      </c>
      <c r="F69" s="78">
        <f>SUM(F70:F76)</f>
        <v>1310728</v>
      </c>
      <c r="G69" s="78">
        <f>SUM(G70:G76)</f>
        <v>246250</v>
      </c>
      <c r="H69" s="78">
        <f>SUM(H70:H76)</f>
        <v>1063078</v>
      </c>
      <c r="I69" s="78"/>
      <c r="J69" s="78">
        <v>1400</v>
      </c>
      <c r="K69" s="78"/>
      <c r="L69" s="78"/>
      <c r="M69" s="78"/>
      <c r="N69" s="78">
        <f>SUM(N70:N80)</f>
        <v>1351285</v>
      </c>
      <c r="O69" s="78">
        <v>833285</v>
      </c>
      <c r="P69" s="78">
        <v>518000</v>
      </c>
      <c r="Q69" s="78"/>
      <c r="R69" s="78"/>
    </row>
    <row r="70" spans="1:18" s="5" customFormat="1" ht="22.5">
      <c r="A70" s="79"/>
      <c r="B70" s="79">
        <v>90001</v>
      </c>
      <c r="C70" s="79"/>
      <c r="D70" s="79" t="s">
        <v>155</v>
      </c>
      <c r="E70" s="79">
        <v>870313</v>
      </c>
      <c r="F70" s="79">
        <v>587028</v>
      </c>
      <c r="G70" s="79">
        <v>207950</v>
      </c>
      <c r="H70" s="79">
        <v>377878</v>
      </c>
      <c r="I70" s="79"/>
      <c r="J70" s="79">
        <v>1200</v>
      </c>
      <c r="K70" s="79"/>
      <c r="L70" s="79"/>
      <c r="M70" s="79"/>
      <c r="N70" s="79">
        <v>283285</v>
      </c>
      <c r="O70" s="79">
        <v>283285</v>
      </c>
      <c r="P70" s="79"/>
      <c r="Q70" s="79"/>
      <c r="R70" s="79"/>
    </row>
    <row r="71" spans="1:18" s="5" customFormat="1" ht="12.75" customHeight="1">
      <c r="A71" s="79"/>
      <c r="B71" s="79">
        <v>90002</v>
      </c>
      <c r="C71" s="79"/>
      <c r="D71" s="79" t="s">
        <v>156</v>
      </c>
      <c r="E71" s="79">
        <v>26750</v>
      </c>
      <c r="F71" s="79">
        <v>26750</v>
      </c>
      <c r="G71" s="79"/>
      <c r="H71" s="79">
        <v>26750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s="5" customFormat="1" ht="12.75">
      <c r="A72" s="79"/>
      <c r="B72" s="79">
        <v>90003</v>
      </c>
      <c r="C72" s="79"/>
      <c r="D72" s="79" t="s">
        <v>157</v>
      </c>
      <c r="E72" s="79">
        <v>30600</v>
      </c>
      <c r="F72" s="79">
        <v>30600</v>
      </c>
      <c r="G72" s="79"/>
      <c r="H72" s="79">
        <v>30500</v>
      </c>
      <c r="I72" s="79"/>
      <c r="J72" s="79">
        <v>100</v>
      </c>
      <c r="K72" s="79"/>
      <c r="L72" s="79"/>
      <c r="M72" s="79"/>
      <c r="N72" s="79"/>
      <c r="O72" s="79"/>
      <c r="P72" s="79"/>
      <c r="Q72" s="79"/>
      <c r="R72" s="79"/>
    </row>
    <row r="73" spans="1:18" s="5" customFormat="1" ht="22.5">
      <c r="A73" s="79"/>
      <c r="B73" s="79">
        <v>90004</v>
      </c>
      <c r="C73" s="79"/>
      <c r="D73" s="79" t="s">
        <v>158</v>
      </c>
      <c r="E73" s="79">
        <v>73900</v>
      </c>
      <c r="F73" s="79">
        <v>73900</v>
      </c>
      <c r="G73" s="79">
        <v>38300</v>
      </c>
      <c r="H73" s="79">
        <v>35500</v>
      </c>
      <c r="I73" s="79"/>
      <c r="J73" s="79">
        <v>100</v>
      </c>
      <c r="K73" s="79"/>
      <c r="L73" s="79"/>
      <c r="M73" s="79"/>
      <c r="N73" s="79"/>
      <c r="O73" s="79"/>
      <c r="P73" s="79"/>
      <c r="Q73" s="79"/>
      <c r="R73" s="79"/>
    </row>
    <row r="74" spans="1:18" s="5" customFormat="1" ht="33.75">
      <c r="A74" s="79"/>
      <c r="B74" s="79">
        <v>90011</v>
      </c>
      <c r="C74" s="79"/>
      <c r="D74" s="79" t="s">
        <v>159</v>
      </c>
      <c r="E74" s="79">
        <v>88450</v>
      </c>
      <c r="F74" s="79">
        <v>88450</v>
      </c>
      <c r="G74" s="79"/>
      <c r="H74" s="79">
        <v>88450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1:18" s="5" customFormat="1" ht="22.5">
      <c r="A75" s="79"/>
      <c r="B75" s="79">
        <v>90015</v>
      </c>
      <c r="C75" s="79"/>
      <c r="D75" s="79" t="s">
        <v>160</v>
      </c>
      <c r="E75" s="79">
        <v>485000</v>
      </c>
      <c r="F75" s="79">
        <v>315000</v>
      </c>
      <c r="G75" s="79"/>
      <c r="H75" s="79">
        <v>315000</v>
      </c>
      <c r="I75" s="79"/>
      <c r="J75" s="79"/>
      <c r="K75" s="79"/>
      <c r="L75" s="79"/>
      <c r="M75" s="79"/>
      <c r="N75" s="79">
        <v>170000</v>
      </c>
      <c r="O75" s="79">
        <v>170000</v>
      </c>
      <c r="P75" s="79"/>
      <c r="Q75" s="79"/>
      <c r="R75" s="79"/>
    </row>
    <row r="76" spans="1:18" s="5" customFormat="1" ht="12.75" customHeight="1">
      <c r="A76" s="79"/>
      <c r="B76" s="79">
        <v>90095</v>
      </c>
      <c r="C76" s="79"/>
      <c r="D76" s="79" t="s">
        <v>106</v>
      </c>
      <c r="E76" s="79">
        <v>1087000</v>
      </c>
      <c r="F76" s="79">
        <v>189000</v>
      </c>
      <c r="G76" s="79"/>
      <c r="H76" s="79">
        <v>189000</v>
      </c>
      <c r="I76" s="79"/>
      <c r="J76" s="79"/>
      <c r="K76" s="79"/>
      <c r="L76" s="79"/>
      <c r="M76" s="79"/>
      <c r="N76" s="79">
        <v>898000</v>
      </c>
      <c r="O76" s="79">
        <v>380000</v>
      </c>
      <c r="P76" s="79">
        <v>518000</v>
      </c>
      <c r="Q76" s="79"/>
      <c r="R76" s="79"/>
    </row>
    <row r="77" spans="1:18" s="14" customFormat="1" ht="33.75">
      <c r="A77" s="78">
        <v>921</v>
      </c>
      <c r="B77" s="78"/>
      <c r="C77" s="78"/>
      <c r="D77" s="78" t="s">
        <v>161</v>
      </c>
      <c r="E77" s="78">
        <f>SUM(E78:E80)</f>
        <v>912628</v>
      </c>
      <c r="F77" s="78">
        <f>SUM(F78:F80)</f>
        <v>912628</v>
      </c>
      <c r="G77" s="78"/>
      <c r="H77" s="78">
        <f>H80</f>
        <v>146930</v>
      </c>
      <c r="I77" s="78">
        <f>SUM(I78:I80)</f>
        <v>765698</v>
      </c>
      <c r="J77" s="78"/>
      <c r="K77" s="78"/>
      <c r="L77" s="78"/>
      <c r="M77" s="78"/>
      <c r="N77" s="78"/>
      <c r="O77" s="78"/>
      <c r="P77" s="78"/>
      <c r="Q77" s="78"/>
      <c r="R77" s="78"/>
    </row>
    <row r="78" spans="1:18" s="5" customFormat="1" ht="22.5">
      <c r="A78" s="79"/>
      <c r="B78" s="79">
        <v>92109</v>
      </c>
      <c r="C78" s="79"/>
      <c r="D78" s="79" t="s">
        <v>162</v>
      </c>
      <c r="E78" s="79">
        <v>429740</v>
      </c>
      <c r="F78" s="79">
        <v>429740</v>
      </c>
      <c r="G78" s="79"/>
      <c r="H78" s="79"/>
      <c r="I78" s="79">
        <v>429740</v>
      </c>
      <c r="J78" s="79"/>
      <c r="K78" s="79"/>
      <c r="L78" s="79"/>
      <c r="M78" s="79"/>
      <c r="N78" s="79"/>
      <c r="O78" s="79"/>
      <c r="P78" s="79"/>
      <c r="Q78" s="79"/>
      <c r="R78" s="79"/>
    </row>
    <row r="79" spans="1:18" s="5" customFormat="1" ht="12.75" customHeight="1">
      <c r="A79" s="79"/>
      <c r="B79" s="79">
        <v>92116</v>
      </c>
      <c r="C79" s="79"/>
      <c r="D79" s="79" t="s">
        <v>163</v>
      </c>
      <c r="E79" s="79">
        <v>155464</v>
      </c>
      <c r="F79" s="79">
        <v>155464</v>
      </c>
      <c r="G79" s="79"/>
      <c r="H79" s="79"/>
      <c r="I79" s="79">
        <v>155464</v>
      </c>
      <c r="J79" s="79"/>
      <c r="K79" s="79"/>
      <c r="L79" s="79"/>
      <c r="M79" s="79"/>
      <c r="N79" s="79"/>
      <c r="O79" s="79"/>
      <c r="P79" s="79"/>
      <c r="Q79" s="79"/>
      <c r="R79" s="79"/>
    </row>
    <row r="80" spans="1:18" s="5" customFormat="1" ht="12.75" customHeight="1">
      <c r="A80" s="79"/>
      <c r="B80" s="79">
        <v>92195</v>
      </c>
      <c r="C80" s="79"/>
      <c r="D80" s="79" t="s">
        <v>106</v>
      </c>
      <c r="E80" s="79">
        <v>327424</v>
      </c>
      <c r="F80" s="79">
        <v>327424</v>
      </c>
      <c r="G80" s="79"/>
      <c r="H80" s="79">
        <v>146930</v>
      </c>
      <c r="I80" s="79">
        <v>180494</v>
      </c>
      <c r="J80" s="79"/>
      <c r="K80" s="79"/>
      <c r="L80" s="79"/>
      <c r="M80" s="79"/>
      <c r="N80" s="79"/>
      <c r="O80" s="79"/>
      <c r="P80" s="79"/>
      <c r="Q80" s="79"/>
      <c r="R80" s="79"/>
    </row>
    <row r="81" spans="1:18" s="14" customFormat="1" ht="12.75" customHeight="1">
      <c r="A81" s="78">
        <v>926</v>
      </c>
      <c r="B81" s="78"/>
      <c r="C81" s="78"/>
      <c r="D81" s="78" t="s">
        <v>164</v>
      </c>
      <c r="E81" s="78">
        <f>SUM(E82:E83)</f>
        <v>1913994</v>
      </c>
      <c r="F81" s="78">
        <f>F83</f>
        <v>215930</v>
      </c>
      <c r="G81" s="78">
        <v>23000</v>
      </c>
      <c r="H81" s="78">
        <f>H83</f>
        <v>42930</v>
      </c>
      <c r="I81" s="78">
        <f>I83</f>
        <v>150000</v>
      </c>
      <c r="J81" s="78"/>
      <c r="K81" s="78"/>
      <c r="L81" s="78"/>
      <c r="M81" s="78"/>
      <c r="N81" s="78">
        <f>SUM(N82:N83)</f>
        <v>1698064</v>
      </c>
      <c r="O81" s="78">
        <v>1200000</v>
      </c>
      <c r="P81" s="78">
        <v>498064</v>
      </c>
      <c r="Q81" s="78"/>
      <c r="R81" s="78"/>
    </row>
    <row r="82" spans="1:18" s="5" customFormat="1" ht="12.75" customHeight="1">
      <c r="A82" s="79"/>
      <c r="B82" s="79">
        <v>92601</v>
      </c>
      <c r="C82" s="79"/>
      <c r="D82" s="79" t="s">
        <v>165</v>
      </c>
      <c r="E82" s="79">
        <v>1200000</v>
      </c>
      <c r="F82" s="79"/>
      <c r="G82" s="79"/>
      <c r="H82" s="79"/>
      <c r="I82" s="79"/>
      <c r="J82" s="79"/>
      <c r="K82" s="79"/>
      <c r="L82" s="79"/>
      <c r="M82" s="79"/>
      <c r="N82" s="79">
        <v>1200000</v>
      </c>
      <c r="O82" s="79">
        <v>1200000</v>
      </c>
      <c r="P82" s="79"/>
      <c r="Q82" s="79"/>
      <c r="R82" s="79"/>
    </row>
    <row r="83" spans="1:18" s="5" customFormat="1" ht="12.75" customHeight="1">
      <c r="A83" s="79"/>
      <c r="B83" s="79">
        <v>92695</v>
      </c>
      <c r="C83" s="79"/>
      <c r="D83" s="79" t="s">
        <v>106</v>
      </c>
      <c r="E83" s="79">
        <v>713994</v>
      </c>
      <c r="F83" s="79">
        <v>215930</v>
      </c>
      <c r="G83" s="79">
        <v>23000</v>
      </c>
      <c r="H83" s="79">
        <v>42930</v>
      </c>
      <c r="I83" s="79">
        <v>150000</v>
      </c>
      <c r="J83" s="79"/>
      <c r="K83" s="79"/>
      <c r="L83" s="79"/>
      <c r="M83" s="79"/>
      <c r="N83" s="79">
        <v>498064</v>
      </c>
      <c r="O83" s="79">
        <v>0</v>
      </c>
      <c r="P83" s="79">
        <v>498064</v>
      </c>
      <c r="Q83" s="79"/>
      <c r="R83" s="79"/>
    </row>
    <row r="84" spans="1:18" s="5" customFormat="1" ht="12.7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1:18" s="5" customFormat="1" ht="12.7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1:18" ht="12.75" customHeight="1">
      <c r="A86" s="80"/>
      <c r="B86" s="80"/>
      <c r="C86" s="80"/>
      <c r="D86" s="80"/>
      <c r="E86" s="80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79"/>
      <c r="Q86" s="79"/>
      <c r="R86" s="79"/>
    </row>
    <row r="87" spans="1:18" ht="12.75" customHeight="1">
      <c r="A87" s="184" t="s">
        <v>6</v>
      </c>
      <c r="B87" s="184"/>
      <c r="C87" s="184"/>
      <c r="D87" s="184"/>
      <c r="E87" s="159">
        <f>E9+E14+E16+E19+E21+E24+E26+E32+E34+E40+E42+E44+E51+E55+E67+E69+E77+E81</f>
        <v>26332811</v>
      </c>
      <c r="F87" s="159">
        <f>F9+F14+F16+F19+F21+F24+F26+F32+F34+F40+F42+F44+F51+F55+F67+F69+F77+F81</f>
        <v>19960888</v>
      </c>
      <c r="G87" s="159">
        <f>G9+G14+G16+G21+G26+G32+G34+G44+G51+G55+G69+G81</f>
        <v>8169910</v>
      </c>
      <c r="H87" s="159">
        <f>H9+H14+H16+H19+H21+H24+H26+H34+H42+H44+H51+H55+H69+H77+H81</f>
        <v>7388078</v>
      </c>
      <c r="I87" s="159">
        <f>I26+I34+I44+I51+I55+I77+I81</f>
        <v>1376698</v>
      </c>
      <c r="J87" s="159">
        <f>J14+J16+J26+J34+J44+J55+J67+J69</f>
        <v>2499098</v>
      </c>
      <c r="K87" s="159">
        <f>K55</f>
        <v>79710</v>
      </c>
      <c r="L87" s="159"/>
      <c r="M87" s="159">
        <f>M40</f>
        <v>447394</v>
      </c>
      <c r="N87" s="159">
        <f>N9+N16+N26+N69+N81</f>
        <v>6371923</v>
      </c>
      <c r="O87" s="159">
        <f>O9+O16+O26+O69+O81</f>
        <v>4177859</v>
      </c>
      <c r="P87" s="159">
        <f>P9+P69+P81</f>
        <v>2194064</v>
      </c>
      <c r="Q87" s="159"/>
      <c r="R87" s="159"/>
    </row>
    <row r="88" spans="1:18" ht="12.75" customHeight="1">
      <c r="A88" s="75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5"/>
      <c r="R88" s="75"/>
    </row>
    <row r="89" spans="1:18" ht="12.75" customHeight="1">
      <c r="A89" s="82" t="s">
        <v>7</v>
      </c>
      <c r="B89" s="82"/>
      <c r="C89" s="82"/>
      <c r="D89" s="82"/>
      <c r="E89" s="8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5"/>
      <c r="R89" s="75"/>
    </row>
    <row r="90" spans="2:5" ht="12.75" customHeight="1">
      <c r="B90" s="2"/>
      <c r="C90" s="2"/>
      <c r="D90" s="2"/>
      <c r="E90" s="2"/>
    </row>
    <row r="91" spans="2:5" ht="12.75" customHeight="1">
      <c r="B91" s="2"/>
      <c r="C91" s="2"/>
      <c r="D91" s="2"/>
      <c r="E91" s="2"/>
    </row>
    <row r="92" spans="2:5" ht="12.75" customHeight="1">
      <c r="B92" s="2"/>
      <c r="C92" s="2"/>
      <c r="D92" s="2"/>
      <c r="E92" s="2"/>
    </row>
    <row r="93" spans="2:5" ht="12.75" customHeight="1">
      <c r="B93" s="2"/>
      <c r="C93" s="2"/>
      <c r="D93" s="2"/>
      <c r="E93" s="2"/>
    </row>
    <row r="94" spans="2:5" ht="12.75" customHeight="1">
      <c r="B94" s="2"/>
      <c r="C94" s="2"/>
      <c r="D94" s="2"/>
      <c r="E94" s="2"/>
    </row>
    <row r="95" spans="2:5" ht="12.75" customHeight="1">
      <c r="B95" s="2"/>
      <c r="C95" s="2"/>
      <c r="D95" s="2"/>
      <c r="E95" s="2"/>
    </row>
    <row r="96" spans="2:5" ht="12.75" customHeight="1">
      <c r="B96" s="2"/>
      <c r="C96" s="2"/>
      <c r="D96" s="2"/>
      <c r="E96" s="2"/>
    </row>
    <row r="97" spans="2:5" ht="12.75" customHeight="1">
      <c r="B97" s="2"/>
      <c r="C97" s="2"/>
      <c r="D97" s="2"/>
      <c r="E97" s="2"/>
    </row>
  </sheetData>
  <sheetProtection/>
  <mergeCells count="23">
    <mergeCell ref="M1:N1"/>
    <mergeCell ref="Q1:R1"/>
    <mergeCell ref="A2:R2"/>
    <mergeCell ref="A4:A7"/>
    <mergeCell ref="B4:B7"/>
    <mergeCell ref="Q6:Q7"/>
    <mergeCell ref="M6:M7"/>
    <mergeCell ref="O6:O7"/>
    <mergeCell ref="A87:D87"/>
    <mergeCell ref="C4:C7"/>
    <mergeCell ref="N5:N7"/>
    <mergeCell ref="O5:R5"/>
    <mergeCell ref="G6:H6"/>
    <mergeCell ref="G5:M5"/>
    <mergeCell ref="E4:E7"/>
    <mergeCell ref="D4:D7"/>
    <mergeCell ref="F4:R4"/>
    <mergeCell ref="F5:F7"/>
    <mergeCell ref="I6:I7"/>
    <mergeCell ref="J6:J7"/>
    <mergeCell ref="L6:L7"/>
    <mergeCell ref="R6:R7"/>
    <mergeCell ref="K6:K7"/>
  </mergeCells>
  <printOptions horizontalCentered="1"/>
  <pageMargins left="0.07" right="0.11" top="0.12" bottom="0.16" header="0.1968503937007874" footer="0.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D1" sqref="D1"/>
    </sheetView>
  </sheetViews>
  <sheetFormatPr defaultColWidth="9.140625" defaultRowHeight="12.75" customHeight="1"/>
  <cols>
    <col min="1" max="1" width="4.7109375" style="2" customWidth="1"/>
    <col min="2" max="2" width="40.140625" style="2" customWidth="1"/>
    <col min="3" max="3" width="14.00390625" style="2" customWidth="1"/>
    <col min="4" max="4" width="17.140625" style="2" customWidth="1"/>
    <col min="5" max="16384" width="9.140625" style="2" customWidth="1"/>
  </cols>
  <sheetData>
    <row r="1" ht="48.75" customHeight="1">
      <c r="D1" s="11" t="s">
        <v>398</v>
      </c>
    </row>
    <row r="2" spans="1:7" ht="45.75" customHeight="1">
      <c r="A2" s="191" t="s">
        <v>171</v>
      </c>
      <c r="B2" s="191"/>
      <c r="C2" s="191"/>
      <c r="D2" s="191"/>
      <c r="E2" s="15"/>
      <c r="F2" s="15"/>
      <c r="G2" s="16"/>
    </row>
    <row r="3" ht="9.75" customHeight="1">
      <c r="D3" s="4" t="s">
        <v>0</v>
      </c>
    </row>
    <row r="4" spans="1:4" ht="64.5" customHeight="1">
      <c r="A4" s="147" t="s">
        <v>29</v>
      </c>
      <c r="B4" s="147" t="s">
        <v>30</v>
      </c>
      <c r="C4" s="148" t="s">
        <v>31</v>
      </c>
      <c r="D4" s="148" t="s">
        <v>170</v>
      </c>
    </row>
    <row r="5" spans="1:4" s="18" customFormat="1" ht="10.5" customHeight="1">
      <c r="A5" s="17">
        <v>1</v>
      </c>
      <c r="B5" s="17">
        <v>2</v>
      </c>
      <c r="C5" s="17">
        <v>3</v>
      </c>
      <c r="D5" s="17">
        <v>4</v>
      </c>
    </row>
    <row r="6" spans="1:4" ht="18.75" customHeight="1">
      <c r="A6" s="192" t="s">
        <v>32</v>
      </c>
      <c r="B6" s="192"/>
      <c r="C6" s="19"/>
      <c r="D6" s="20">
        <f>D7+D8+D9+D10+D11+D12+D13+D14+D15</f>
        <v>1476672</v>
      </c>
    </row>
    <row r="7" spans="1:4" ht="18.75" customHeight="1">
      <c r="A7" s="21" t="s">
        <v>33</v>
      </c>
      <c r="B7" s="22" t="s">
        <v>34</v>
      </c>
      <c r="C7" s="21" t="s">
        <v>35</v>
      </c>
      <c r="D7" s="23">
        <v>1476672</v>
      </c>
    </row>
    <row r="8" spans="1:4" ht="18.75" customHeight="1">
      <c r="A8" s="24" t="s">
        <v>36</v>
      </c>
      <c r="B8" s="25" t="s">
        <v>37</v>
      </c>
      <c r="C8" s="24" t="s">
        <v>35</v>
      </c>
      <c r="D8" s="26">
        <v>0</v>
      </c>
    </row>
    <row r="9" spans="1:4" ht="51" customHeight="1">
      <c r="A9" s="24" t="s">
        <v>38</v>
      </c>
      <c r="B9" s="27" t="s">
        <v>39</v>
      </c>
      <c r="C9" s="24" t="s">
        <v>40</v>
      </c>
      <c r="D9" s="26">
        <v>0</v>
      </c>
    </row>
    <row r="10" spans="1:12" ht="18.75" customHeight="1">
      <c r="A10" s="24" t="s">
        <v>41</v>
      </c>
      <c r="B10" s="25" t="s">
        <v>42</v>
      </c>
      <c r="C10" s="24" t="s">
        <v>43</v>
      </c>
      <c r="D10" s="26">
        <v>0</v>
      </c>
      <c r="L10" s="165"/>
    </row>
    <row r="11" spans="1:4" ht="18.75" customHeight="1">
      <c r="A11" s="24" t="s">
        <v>44</v>
      </c>
      <c r="B11" s="25" t="s">
        <v>45</v>
      </c>
      <c r="C11" s="24" t="s">
        <v>46</v>
      </c>
      <c r="D11" s="26">
        <v>0</v>
      </c>
    </row>
    <row r="12" spans="1:4" ht="18.75" customHeight="1">
      <c r="A12" s="24" t="s">
        <v>47</v>
      </c>
      <c r="B12" s="25" t="s">
        <v>48</v>
      </c>
      <c r="C12" s="24" t="s">
        <v>49</v>
      </c>
      <c r="D12" s="26">
        <v>0</v>
      </c>
    </row>
    <row r="13" spans="1:4" ht="18.75" customHeight="1">
      <c r="A13" s="24" t="s">
        <v>50</v>
      </c>
      <c r="B13" s="25" t="s">
        <v>51</v>
      </c>
      <c r="C13" s="24" t="s">
        <v>52</v>
      </c>
      <c r="D13" s="26">
        <v>0</v>
      </c>
    </row>
    <row r="14" spans="1:4" ht="18.75" customHeight="1">
      <c r="A14" s="24" t="s">
        <v>53</v>
      </c>
      <c r="B14" s="28" t="s">
        <v>54</v>
      </c>
      <c r="C14" s="29" t="s">
        <v>55</v>
      </c>
      <c r="D14" s="30">
        <v>0</v>
      </c>
    </row>
    <row r="15" spans="1:5" ht="18.75" customHeight="1">
      <c r="A15" s="161" t="s">
        <v>56</v>
      </c>
      <c r="B15" s="162" t="s">
        <v>57</v>
      </c>
      <c r="C15" s="163" t="s">
        <v>58</v>
      </c>
      <c r="D15" s="164">
        <v>0</v>
      </c>
      <c r="E15" s="160"/>
    </row>
    <row r="16" spans="1:4" ht="18.75" customHeight="1">
      <c r="A16" s="192" t="s">
        <v>59</v>
      </c>
      <c r="B16" s="192"/>
      <c r="C16" s="19"/>
      <c r="D16" s="20">
        <v>1026672</v>
      </c>
    </row>
    <row r="17" spans="1:4" ht="18.75" customHeight="1">
      <c r="A17" s="21" t="s">
        <v>33</v>
      </c>
      <c r="B17" s="22" t="s">
        <v>60</v>
      </c>
      <c r="C17" s="21" t="s">
        <v>61</v>
      </c>
      <c r="D17" s="23">
        <v>216672</v>
      </c>
    </row>
    <row r="18" spans="1:4" ht="18.75" customHeight="1">
      <c r="A18" s="24" t="s">
        <v>36</v>
      </c>
      <c r="B18" s="25" t="s">
        <v>62</v>
      </c>
      <c r="C18" s="24" t="s">
        <v>61</v>
      </c>
      <c r="D18" s="26">
        <v>60000</v>
      </c>
    </row>
    <row r="19" spans="1:4" ht="38.25" customHeight="1">
      <c r="A19" s="24" t="s">
        <v>38</v>
      </c>
      <c r="B19" s="27" t="s">
        <v>63</v>
      </c>
      <c r="C19" s="24" t="s">
        <v>64</v>
      </c>
      <c r="D19" s="26">
        <v>0</v>
      </c>
    </row>
    <row r="20" spans="1:4" ht="18.75" customHeight="1">
      <c r="A20" s="24" t="s">
        <v>41</v>
      </c>
      <c r="B20" s="25" t="s">
        <v>65</v>
      </c>
      <c r="C20" s="24" t="s">
        <v>66</v>
      </c>
      <c r="D20" s="26">
        <v>0</v>
      </c>
    </row>
    <row r="21" spans="1:4" ht="18.75" customHeight="1">
      <c r="A21" s="24" t="s">
        <v>44</v>
      </c>
      <c r="B21" s="25" t="s">
        <v>67</v>
      </c>
      <c r="C21" s="24" t="s">
        <v>68</v>
      </c>
      <c r="D21" s="26">
        <v>0</v>
      </c>
    </row>
    <row r="22" spans="1:4" ht="18.75" customHeight="1">
      <c r="A22" s="24" t="s">
        <v>47</v>
      </c>
      <c r="B22" s="25" t="s">
        <v>69</v>
      </c>
      <c r="C22" s="24" t="s">
        <v>70</v>
      </c>
      <c r="D22" s="31">
        <v>750000</v>
      </c>
    </row>
    <row r="23" spans="1:4" ht="18.75" customHeight="1">
      <c r="A23" s="29" t="s">
        <v>50</v>
      </c>
      <c r="B23" s="28" t="s">
        <v>71</v>
      </c>
      <c r="C23" s="29" t="s">
        <v>72</v>
      </c>
      <c r="D23" s="32">
        <v>0</v>
      </c>
    </row>
    <row r="24" spans="1:4" ht="15" customHeight="1">
      <c r="A24" s="33"/>
      <c r="B24" s="34"/>
      <c r="C24" s="34"/>
      <c r="D24" s="34"/>
    </row>
    <row r="25" spans="1:6" ht="12.75" customHeight="1">
      <c r="A25" s="35"/>
      <c r="B25" s="36"/>
      <c r="C25" s="36"/>
      <c r="D25" s="36"/>
      <c r="E25" s="37"/>
      <c r="F25" s="37"/>
    </row>
  </sheetData>
  <sheetProtection/>
  <mergeCells count="3">
    <mergeCell ref="A2:D2"/>
    <mergeCell ref="A6:B6"/>
    <mergeCell ref="A16:B16"/>
  </mergeCells>
  <printOptions horizontalCentered="1"/>
  <pageMargins left="0.5701388888888889" right="0.5402777777777777" top="1.1402777777777777" bottom="0.5902777777777778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C1">
      <selection activeCell="K5" sqref="K5:L5"/>
    </sheetView>
  </sheetViews>
  <sheetFormatPr defaultColWidth="8.7109375" defaultRowHeight="12.75" customHeight="1"/>
  <cols>
    <col min="1" max="1" width="6.00390625" style="2" customWidth="1"/>
    <col min="2" max="2" width="8.8515625" style="2" customWidth="1"/>
    <col min="3" max="3" width="6.8515625" style="2" customWidth="1"/>
    <col min="4" max="5" width="11.57421875" style="2" customWidth="1"/>
    <col min="6" max="6" width="11.7109375" style="2" customWidth="1"/>
    <col min="7" max="7" width="15.140625" style="2" customWidth="1"/>
    <col min="8" max="8" width="15.57421875" style="2" customWidth="1"/>
    <col min="9" max="9" width="14.28125" style="2" customWidth="1"/>
    <col min="10" max="10" width="13.00390625" style="2" customWidth="1"/>
    <col min="11" max="11" width="16.7109375" style="2" customWidth="1"/>
    <col min="12" max="12" width="15.00390625" style="2" customWidth="1"/>
    <col min="13" max="16384" width="8.7109375" style="1" customWidth="1"/>
  </cols>
  <sheetData>
    <row r="1" spans="11:12" ht="13.5" customHeight="1">
      <c r="K1" s="205"/>
      <c r="L1" s="205"/>
    </row>
    <row r="2" spans="11:12" ht="13.5" customHeight="1">
      <c r="K2" s="206" t="s">
        <v>73</v>
      </c>
      <c r="L2" s="206"/>
    </row>
    <row r="3" spans="11:12" ht="13.5" customHeight="1">
      <c r="K3" s="206" t="s">
        <v>394</v>
      </c>
      <c r="L3" s="206"/>
    </row>
    <row r="4" spans="11:12" ht="13.5" customHeight="1">
      <c r="K4" s="206" t="s">
        <v>74</v>
      </c>
      <c r="L4" s="206"/>
    </row>
    <row r="5" spans="11:12" ht="14.25" customHeight="1">
      <c r="K5" s="201" t="s">
        <v>399</v>
      </c>
      <c r="L5" s="201"/>
    </row>
    <row r="6" spans="1:11" ht="75" customHeight="1">
      <c r="A6" s="191" t="s">
        <v>174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6:12" ht="12" customHeight="1" thickBot="1">
      <c r="F7" s="3"/>
      <c r="G7" s="3"/>
      <c r="H7" s="3"/>
      <c r="I7" s="3"/>
      <c r="J7" s="12"/>
      <c r="L7" s="4" t="s">
        <v>0</v>
      </c>
    </row>
    <row r="8" spans="1:12" s="38" customFormat="1" ht="17.25" customHeight="1" thickBot="1">
      <c r="A8" s="195" t="s">
        <v>1</v>
      </c>
      <c r="B8" s="195" t="s">
        <v>2</v>
      </c>
      <c r="C8" s="196" t="s">
        <v>75</v>
      </c>
      <c r="D8" s="197" t="s">
        <v>76</v>
      </c>
      <c r="E8" s="198" t="s">
        <v>77</v>
      </c>
      <c r="F8" s="199" t="s">
        <v>5</v>
      </c>
      <c r="G8" s="199"/>
      <c r="H8" s="199"/>
      <c r="I8" s="199"/>
      <c r="J8" s="199"/>
      <c r="K8" s="199"/>
      <c r="L8" s="199"/>
    </row>
    <row r="9" spans="1:12" s="38" customFormat="1" ht="12" customHeight="1" thickBot="1">
      <c r="A9" s="195"/>
      <c r="B9" s="195"/>
      <c r="C9" s="196"/>
      <c r="D9" s="197"/>
      <c r="E9" s="198"/>
      <c r="F9" s="200" t="s">
        <v>11</v>
      </c>
      <c r="G9" s="202" t="s">
        <v>5</v>
      </c>
      <c r="H9" s="202"/>
      <c r="I9" s="202"/>
      <c r="J9" s="202"/>
      <c r="K9" s="202"/>
      <c r="L9" s="200" t="s">
        <v>12</v>
      </c>
    </row>
    <row r="10" spans="1:12" s="38" customFormat="1" ht="31.5" customHeight="1" thickBot="1">
      <c r="A10" s="195"/>
      <c r="B10" s="195"/>
      <c r="C10" s="196"/>
      <c r="D10" s="197"/>
      <c r="E10" s="198"/>
      <c r="F10" s="200"/>
      <c r="G10" s="203" t="s">
        <v>13</v>
      </c>
      <c r="H10" s="203"/>
      <c r="I10" s="204" t="s">
        <v>14</v>
      </c>
      <c r="J10" s="204" t="s">
        <v>15</v>
      </c>
      <c r="K10" s="204" t="s">
        <v>16</v>
      </c>
      <c r="L10" s="200"/>
    </row>
    <row r="11" spans="1:12" ht="100.5" customHeight="1" thickBot="1">
      <c r="A11" s="195"/>
      <c r="B11" s="195"/>
      <c r="C11" s="196"/>
      <c r="D11" s="197"/>
      <c r="E11" s="198"/>
      <c r="F11" s="200"/>
      <c r="G11" s="150" t="s">
        <v>22</v>
      </c>
      <c r="H11" s="149" t="s">
        <v>23</v>
      </c>
      <c r="I11" s="204"/>
      <c r="J11" s="204"/>
      <c r="K11" s="204"/>
      <c r="L11" s="200"/>
    </row>
    <row r="12" spans="1:12" ht="11.25" customHeight="1">
      <c r="A12" s="39">
        <v>1</v>
      </c>
      <c r="B12" s="39">
        <v>2</v>
      </c>
      <c r="C12" s="39">
        <v>3</v>
      </c>
      <c r="D12" s="39">
        <v>4</v>
      </c>
      <c r="E12" s="40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</row>
    <row r="13" spans="1:12" ht="19.5" customHeight="1">
      <c r="A13" s="41">
        <v>750</v>
      </c>
      <c r="B13" s="41">
        <v>75011</v>
      </c>
      <c r="C13" s="41">
        <v>2010</v>
      </c>
      <c r="D13" s="42">
        <v>49800</v>
      </c>
      <c r="E13" s="42"/>
      <c r="F13" s="43"/>
      <c r="G13" s="43"/>
      <c r="H13" s="43"/>
      <c r="I13" s="43"/>
      <c r="J13" s="43"/>
      <c r="K13" s="43"/>
      <c r="L13" s="43"/>
    </row>
    <row r="14" spans="1:12" ht="19.5" customHeight="1">
      <c r="A14" s="41">
        <v>750</v>
      </c>
      <c r="B14" s="41">
        <v>75011</v>
      </c>
      <c r="C14" s="41">
        <v>4010</v>
      </c>
      <c r="D14" s="42"/>
      <c r="E14" s="42">
        <v>49800</v>
      </c>
      <c r="F14" s="44">
        <v>49800</v>
      </c>
      <c r="G14" s="44">
        <v>49800</v>
      </c>
      <c r="H14" s="44"/>
      <c r="I14" s="44"/>
      <c r="J14" s="44"/>
      <c r="K14" s="44"/>
      <c r="L14" s="44"/>
    </row>
    <row r="15" spans="1:12" ht="19.5" customHeight="1">
      <c r="A15" s="41">
        <v>751</v>
      </c>
      <c r="B15" s="41">
        <v>75101</v>
      </c>
      <c r="C15" s="41">
        <v>2010</v>
      </c>
      <c r="D15" s="42">
        <v>1103</v>
      </c>
      <c r="E15" s="42"/>
      <c r="F15" s="45"/>
      <c r="G15" s="45"/>
      <c r="H15" s="45"/>
      <c r="I15" s="45"/>
      <c r="J15" s="45"/>
      <c r="K15" s="45"/>
      <c r="L15" s="45"/>
    </row>
    <row r="16" spans="1:12" ht="19.5" customHeight="1">
      <c r="A16" s="41">
        <v>751</v>
      </c>
      <c r="B16" s="41">
        <v>75101</v>
      </c>
      <c r="C16" s="41">
        <v>4170</v>
      </c>
      <c r="D16" s="42"/>
      <c r="E16" s="42">
        <v>1103</v>
      </c>
      <c r="F16" s="45">
        <v>1103</v>
      </c>
      <c r="G16" s="45">
        <v>1103</v>
      </c>
      <c r="H16" s="45"/>
      <c r="I16" s="45"/>
      <c r="J16" s="45"/>
      <c r="K16" s="45"/>
      <c r="L16" s="45"/>
    </row>
    <row r="17" spans="1:12" ht="19.5" customHeight="1">
      <c r="A17" s="41">
        <v>852</v>
      </c>
      <c r="B17" s="41">
        <v>85203</v>
      </c>
      <c r="C17" s="41">
        <v>2010</v>
      </c>
      <c r="D17" s="42">
        <v>258000</v>
      </c>
      <c r="E17" s="42"/>
      <c r="F17" s="45"/>
      <c r="G17" s="45"/>
      <c r="H17" s="45"/>
      <c r="I17" s="45"/>
      <c r="J17" s="45"/>
      <c r="K17" s="45"/>
      <c r="L17" s="45"/>
    </row>
    <row r="18" spans="1:12" ht="19.5" customHeight="1">
      <c r="A18" s="41">
        <v>852</v>
      </c>
      <c r="B18" s="41">
        <v>85203</v>
      </c>
      <c r="C18" s="41">
        <v>2830</v>
      </c>
      <c r="D18" s="42"/>
      <c r="E18" s="42">
        <v>258000</v>
      </c>
      <c r="F18" s="45">
        <v>258000</v>
      </c>
      <c r="G18" s="45"/>
      <c r="H18" s="45"/>
      <c r="I18" s="45">
        <v>258000</v>
      </c>
      <c r="J18" s="45"/>
      <c r="K18" s="45"/>
      <c r="L18" s="45"/>
    </row>
    <row r="19" spans="1:12" ht="19.5" customHeight="1">
      <c r="A19" s="41">
        <v>852</v>
      </c>
      <c r="B19" s="41">
        <v>85212</v>
      </c>
      <c r="C19" s="41">
        <v>2010</v>
      </c>
      <c r="D19" s="42">
        <v>1518000</v>
      </c>
      <c r="E19" s="42"/>
      <c r="F19" s="45"/>
      <c r="G19" s="45"/>
      <c r="H19" s="45"/>
      <c r="I19" s="45"/>
      <c r="J19" s="45"/>
      <c r="K19" s="45"/>
      <c r="L19" s="45"/>
    </row>
    <row r="20" spans="1:12" ht="19.5" customHeight="1">
      <c r="A20" s="41">
        <v>852</v>
      </c>
      <c r="B20" s="41">
        <v>85212</v>
      </c>
      <c r="C20" s="41">
        <v>3110</v>
      </c>
      <c r="D20" s="42"/>
      <c r="E20" s="42">
        <v>1472460</v>
      </c>
      <c r="F20" s="45">
        <v>1472460</v>
      </c>
      <c r="G20" s="45"/>
      <c r="H20" s="45"/>
      <c r="I20" s="45"/>
      <c r="J20" s="45">
        <v>1472460</v>
      </c>
      <c r="K20" s="45"/>
      <c r="L20" s="45"/>
    </row>
    <row r="21" spans="1:12" ht="19.5" customHeight="1">
      <c r="A21" s="41">
        <v>852</v>
      </c>
      <c r="B21" s="41">
        <v>85212</v>
      </c>
      <c r="C21" s="41">
        <v>4010</v>
      </c>
      <c r="D21" s="42"/>
      <c r="E21" s="42">
        <v>41800</v>
      </c>
      <c r="F21" s="45">
        <v>41800</v>
      </c>
      <c r="G21" s="45">
        <v>41800</v>
      </c>
      <c r="H21" s="45"/>
      <c r="I21" s="45"/>
      <c r="J21" s="45"/>
      <c r="K21" s="45"/>
      <c r="L21" s="45"/>
    </row>
    <row r="22" spans="1:12" ht="19.5" customHeight="1">
      <c r="A22" s="41">
        <v>852</v>
      </c>
      <c r="B22" s="41">
        <v>85212</v>
      </c>
      <c r="C22" s="41">
        <v>4040</v>
      </c>
      <c r="D22" s="42"/>
      <c r="E22" s="42">
        <v>3500</v>
      </c>
      <c r="F22" s="45">
        <v>3500</v>
      </c>
      <c r="G22" s="45">
        <v>3500</v>
      </c>
      <c r="H22" s="45"/>
      <c r="I22" s="45"/>
      <c r="J22" s="45"/>
      <c r="K22" s="45"/>
      <c r="L22" s="45"/>
    </row>
    <row r="23" spans="1:12" ht="19.5" customHeight="1">
      <c r="A23" s="41">
        <v>852</v>
      </c>
      <c r="B23" s="41">
        <v>85212</v>
      </c>
      <c r="C23" s="41">
        <v>4210</v>
      </c>
      <c r="D23" s="42"/>
      <c r="E23" s="42">
        <v>240</v>
      </c>
      <c r="F23" s="45">
        <v>240</v>
      </c>
      <c r="G23" s="45">
        <v>240</v>
      </c>
      <c r="H23" s="45"/>
      <c r="I23" s="45"/>
      <c r="J23" s="45"/>
      <c r="K23" s="45"/>
      <c r="L23" s="45"/>
    </row>
    <row r="24" spans="1:12" ht="19.5" customHeight="1">
      <c r="A24" s="41">
        <v>852</v>
      </c>
      <c r="B24" s="41">
        <v>85213</v>
      </c>
      <c r="C24" s="41">
        <v>2010</v>
      </c>
      <c r="D24" s="42">
        <v>4000</v>
      </c>
      <c r="E24" s="42"/>
      <c r="F24" s="45"/>
      <c r="G24" s="45"/>
      <c r="H24" s="45"/>
      <c r="I24" s="45"/>
      <c r="J24" s="45"/>
      <c r="K24" s="45"/>
      <c r="L24" s="45"/>
    </row>
    <row r="25" spans="1:12" ht="19.5" customHeight="1">
      <c r="A25" s="41">
        <v>852</v>
      </c>
      <c r="B25" s="41">
        <v>85213</v>
      </c>
      <c r="C25" s="41">
        <v>4130</v>
      </c>
      <c r="D25" s="42"/>
      <c r="E25" s="42">
        <v>4000</v>
      </c>
      <c r="F25" s="45">
        <v>4000</v>
      </c>
      <c r="G25" s="45">
        <v>4000</v>
      </c>
      <c r="H25" s="45"/>
      <c r="I25" s="45"/>
      <c r="J25" s="45"/>
      <c r="K25" s="45"/>
      <c r="L25" s="45"/>
    </row>
    <row r="26" spans="1:12" ht="19.5" customHeight="1">
      <c r="A26" s="41">
        <v>852</v>
      </c>
      <c r="B26" s="41">
        <v>85228</v>
      </c>
      <c r="C26" s="41">
        <v>2010</v>
      </c>
      <c r="D26" s="42">
        <v>13000</v>
      </c>
      <c r="E26" s="42"/>
      <c r="F26" s="45"/>
      <c r="G26" s="45"/>
      <c r="H26" s="45"/>
      <c r="I26" s="45"/>
      <c r="J26" s="45"/>
      <c r="K26" s="45"/>
      <c r="L26" s="45"/>
    </row>
    <row r="27" spans="1:12" ht="19.5" customHeight="1">
      <c r="A27" s="41">
        <v>852</v>
      </c>
      <c r="B27" s="41">
        <v>85228</v>
      </c>
      <c r="C27" s="41">
        <v>4110</v>
      </c>
      <c r="D27" s="42"/>
      <c r="E27" s="42">
        <v>616</v>
      </c>
      <c r="F27" s="45">
        <v>616</v>
      </c>
      <c r="G27" s="45">
        <v>616</v>
      </c>
      <c r="H27" s="45"/>
      <c r="I27" s="45"/>
      <c r="J27" s="45"/>
      <c r="K27" s="45"/>
      <c r="L27" s="45"/>
    </row>
    <row r="28" spans="1:12" ht="16.5" customHeight="1">
      <c r="A28" s="41">
        <v>852</v>
      </c>
      <c r="B28" s="41">
        <v>85228</v>
      </c>
      <c r="C28" s="41">
        <v>4120</v>
      </c>
      <c r="D28" s="42"/>
      <c r="E28" s="42">
        <v>106</v>
      </c>
      <c r="F28" s="45">
        <v>106</v>
      </c>
      <c r="G28" s="45">
        <v>106</v>
      </c>
      <c r="H28" s="45"/>
      <c r="I28" s="45"/>
      <c r="J28" s="45"/>
      <c r="K28" s="45"/>
      <c r="L28" s="45"/>
    </row>
    <row r="29" spans="1:12" ht="16.5" customHeight="1">
      <c r="A29" s="90">
        <v>852</v>
      </c>
      <c r="B29" s="90">
        <v>85228</v>
      </c>
      <c r="C29" s="90">
        <v>4170</v>
      </c>
      <c r="D29" s="91"/>
      <c r="E29" s="91">
        <v>12278</v>
      </c>
      <c r="F29" s="92">
        <v>12278</v>
      </c>
      <c r="G29" s="92">
        <v>12278</v>
      </c>
      <c r="H29" s="92"/>
      <c r="I29" s="92"/>
      <c r="J29" s="92"/>
      <c r="K29" s="92"/>
      <c r="L29" s="92"/>
    </row>
    <row r="30" spans="1:12" ht="19.5" customHeight="1">
      <c r="A30" s="193" t="s">
        <v>78</v>
      </c>
      <c r="B30" s="193"/>
      <c r="C30" s="193"/>
      <c r="D30" s="84">
        <f>SUM(D13:D28)</f>
        <v>1843903</v>
      </c>
      <c r="E30" s="85" t="s">
        <v>183</v>
      </c>
      <c r="F30" s="86" t="s">
        <v>183</v>
      </c>
      <c r="G30" s="86">
        <v>113443</v>
      </c>
      <c r="H30" s="86"/>
      <c r="I30" s="86">
        <f>SUM(I13:I27)</f>
        <v>258000</v>
      </c>
      <c r="J30" s="86">
        <f>SUM(J13:J28)</f>
        <v>1472460</v>
      </c>
      <c r="K30" s="86"/>
      <c r="L30" s="86"/>
    </row>
    <row r="32" spans="1:9" ht="12.75" customHeight="1">
      <c r="A32" s="194" t="s">
        <v>79</v>
      </c>
      <c r="B32" s="194"/>
      <c r="C32" s="194"/>
      <c r="D32" s="194"/>
      <c r="E32" s="194"/>
      <c r="F32" s="194"/>
      <c r="G32" s="194"/>
      <c r="H32" s="194"/>
      <c r="I32" s="46"/>
    </row>
    <row r="33" spans="1:9" ht="12.75" customHeight="1">
      <c r="A33" s="194" t="s">
        <v>80</v>
      </c>
      <c r="B33" s="194"/>
      <c r="C33" s="194"/>
      <c r="D33" s="194"/>
      <c r="E33" s="194"/>
      <c r="F33" s="194"/>
      <c r="G33" s="194"/>
      <c r="H33" s="194"/>
      <c r="I33" s="46"/>
    </row>
  </sheetData>
  <sheetProtection/>
  <mergeCells count="22">
    <mergeCell ref="K1:L1"/>
    <mergeCell ref="K2:L2"/>
    <mergeCell ref="K3:L3"/>
    <mergeCell ref="K4:L4"/>
    <mergeCell ref="K5:L5"/>
    <mergeCell ref="A6:K6"/>
    <mergeCell ref="G9:K9"/>
    <mergeCell ref="L9:L11"/>
    <mergeCell ref="G10:H10"/>
    <mergeCell ref="I10:I11"/>
    <mergeCell ref="J10:J11"/>
    <mergeCell ref="K10:K11"/>
    <mergeCell ref="A30:C30"/>
    <mergeCell ref="A32:H32"/>
    <mergeCell ref="A33:H33"/>
    <mergeCell ref="A8:A11"/>
    <mergeCell ref="B8:B11"/>
    <mergeCell ref="C8:C11"/>
    <mergeCell ref="D8:D11"/>
    <mergeCell ref="E8:E11"/>
    <mergeCell ref="F8:L8"/>
    <mergeCell ref="F9:F11"/>
  </mergeCells>
  <printOptions horizontalCentered="1"/>
  <pageMargins left="0.5701388888888889" right="0.2701388888888889" top="0.2" bottom="0.2" header="0.23" footer="0.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B1">
      <selection activeCell="L1" sqref="L1"/>
    </sheetView>
  </sheetViews>
  <sheetFormatPr defaultColWidth="8.7109375" defaultRowHeight="12.75" customHeight="1"/>
  <cols>
    <col min="1" max="1" width="5.57421875" style="2" customWidth="1"/>
    <col min="2" max="2" width="8.8515625" style="2" customWidth="1"/>
    <col min="3" max="3" width="5.28125" style="2" customWidth="1"/>
    <col min="4" max="4" width="14.28125" style="2" customWidth="1"/>
    <col min="5" max="5" width="13.7109375" style="2" customWidth="1"/>
    <col min="6" max="6" width="11.00390625" style="2" customWidth="1"/>
    <col min="7" max="7" width="15.140625" style="2" customWidth="1"/>
    <col min="8" max="8" width="15.8515625" style="2" customWidth="1"/>
    <col min="9" max="9" width="13.140625" style="2" customWidth="1"/>
    <col min="10" max="10" width="12.57421875" style="2" customWidth="1"/>
    <col min="11" max="11" width="7.28125" style="2" customWidth="1"/>
    <col min="12" max="12" width="20.28125" style="2" customWidth="1"/>
    <col min="13" max="16384" width="8.7109375" style="1" customWidth="1"/>
  </cols>
  <sheetData>
    <row r="1" ht="69.75" customHeight="1">
      <c r="L1" s="11" t="s">
        <v>400</v>
      </c>
    </row>
    <row r="2" spans="1:11" ht="75" customHeight="1">
      <c r="A2" s="191" t="s">
        <v>177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6:12" ht="12" customHeight="1">
      <c r="F3" s="3"/>
      <c r="G3" s="3"/>
      <c r="H3" s="3"/>
      <c r="I3" s="3"/>
      <c r="J3" s="12"/>
      <c r="L3" s="4" t="s">
        <v>0</v>
      </c>
    </row>
    <row r="4" spans="1:12" s="38" customFormat="1" ht="17.25" customHeight="1">
      <c r="A4" s="196" t="s">
        <v>1</v>
      </c>
      <c r="B4" s="196" t="s">
        <v>2</v>
      </c>
      <c r="C4" s="196" t="s">
        <v>75</v>
      </c>
      <c r="D4" s="197" t="s">
        <v>76</v>
      </c>
      <c r="E4" s="198" t="s">
        <v>77</v>
      </c>
      <c r="F4" s="199" t="s">
        <v>5</v>
      </c>
      <c r="G4" s="199"/>
      <c r="H4" s="199"/>
      <c r="I4" s="199"/>
      <c r="J4" s="199"/>
      <c r="K4" s="199"/>
      <c r="L4" s="199"/>
    </row>
    <row r="5" spans="1:12" s="38" customFormat="1" ht="12" customHeight="1">
      <c r="A5" s="196"/>
      <c r="B5" s="196"/>
      <c r="C5" s="196"/>
      <c r="D5" s="197"/>
      <c r="E5" s="198"/>
      <c r="F5" s="200" t="s">
        <v>11</v>
      </c>
      <c r="G5" s="202" t="s">
        <v>5</v>
      </c>
      <c r="H5" s="202"/>
      <c r="I5" s="202"/>
      <c r="J5" s="202"/>
      <c r="K5" s="202"/>
      <c r="L5" s="200" t="s">
        <v>12</v>
      </c>
    </row>
    <row r="6" spans="1:12" s="38" customFormat="1" ht="31.5" customHeight="1">
      <c r="A6" s="196"/>
      <c r="B6" s="196"/>
      <c r="C6" s="196"/>
      <c r="D6" s="197"/>
      <c r="E6" s="198"/>
      <c r="F6" s="200"/>
      <c r="G6" s="203" t="s">
        <v>13</v>
      </c>
      <c r="H6" s="203"/>
      <c r="I6" s="204" t="s">
        <v>14</v>
      </c>
      <c r="J6" s="204" t="s">
        <v>15</v>
      </c>
      <c r="K6" s="204" t="s">
        <v>16</v>
      </c>
      <c r="L6" s="200"/>
    </row>
    <row r="7" spans="1:12" ht="100.5" customHeight="1">
      <c r="A7" s="196"/>
      <c r="B7" s="196"/>
      <c r="C7" s="196"/>
      <c r="D7" s="197"/>
      <c r="E7" s="198"/>
      <c r="F7" s="200"/>
      <c r="G7" s="150" t="s">
        <v>22</v>
      </c>
      <c r="H7" s="149" t="s">
        <v>23</v>
      </c>
      <c r="I7" s="204"/>
      <c r="J7" s="204"/>
      <c r="K7" s="204"/>
      <c r="L7" s="200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40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19.5" customHeight="1">
      <c r="A9" s="41">
        <v>600</v>
      </c>
      <c r="B9" s="41">
        <v>60014</v>
      </c>
      <c r="C9" s="41">
        <v>6050</v>
      </c>
      <c r="D9" s="47"/>
      <c r="E9" s="47">
        <v>1050000</v>
      </c>
      <c r="F9" s="48"/>
      <c r="G9" s="48"/>
      <c r="H9" s="48"/>
      <c r="I9" s="48"/>
      <c r="J9" s="48"/>
      <c r="K9" s="48"/>
      <c r="L9" s="48">
        <v>1050000</v>
      </c>
    </row>
    <row r="10" spans="1:12" ht="19.5" customHeight="1">
      <c r="A10" s="41"/>
      <c r="B10" s="41"/>
      <c r="C10" s="41"/>
      <c r="D10" s="47"/>
      <c r="E10" s="47"/>
      <c r="F10" s="49"/>
      <c r="G10" s="49"/>
      <c r="H10" s="49"/>
      <c r="I10" s="49"/>
      <c r="J10" s="49"/>
      <c r="K10" s="49"/>
      <c r="L10" s="49"/>
    </row>
    <row r="11" spans="1:12" ht="19.5" customHeight="1">
      <c r="A11" s="41"/>
      <c r="B11" s="41"/>
      <c r="C11" s="41"/>
      <c r="D11" s="47"/>
      <c r="E11" s="47"/>
      <c r="F11" s="49"/>
      <c r="G11" s="49"/>
      <c r="H11" s="49"/>
      <c r="I11" s="49"/>
      <c r="J11" s="49"/>
      <c r="K11" s="49"/>
      <c r="L11" s="49"/>
    </row>
    <row r="12" spans="1:12" ht="19.5" customHeight="1">
      <c r="A12" s="41"/>
      <c r="B12" s="41"/>
      <c r="C12" s="41"/>
      <c r="D12" s="47"/>
      <c r="E12" s="47"/>
      <c r="F12" s="49"/>
      <c r="G12" s="49"/>
      <c r="H12" s="49"/>
      <c r="I12" s="49"/>
      <c r="J12" s="49"/>
      <c r="K12" s="49"/>
      <c r="L12" s="49"/>
    </row>
    <row r="13" spans="1:12" ht="19.5" customHeight="1">
      <c r="A13" s="41"/>
      <c r="B13" s="41"/>
      <c r="C13" s="41"/>
      <c r="D13" s="47"/>
      <c r="E13" s="47"/>
      <c r="F13" s="49"/>
      <c r="G13" s="49"/>
      <c r="H13" s="49"/>
      <c r="I13" s="49"/>
      <c r="J13" s="49"/>
      <c r="K13" s="49"/>
      <c r="L13" s="49"/>
    </row>
    <row r="14" spans="1:12" ht="19.5" customHeight="1">
      <c r="A14" s="41"/>
      <c r="B14" s="41"/>
      <c r="C14" s="41"/>
      <c r="D14" s="47"/>
      <c r="E14" s="47"/>
      <c r="F14" s="49"/>
      <c r="G14" s="49"/>
      <c r="H14" s="49"/>
      <c r="I14" s="49"/>
      <c r="J14" s="49"/>
      <c r="K14" s="49"/>
      <c r="L14" s="49"/>
    </row>
    <row r="15" spans="1:12" ht="19.5" customHeight="1">
      <c r="A15" s="41"/>
      <c r="B15" s="41"/>
      <c r="C15" s="41"/>
      <c r="D15" s="47"/>
      <c r="E15" s="47"/>
      <c r="F15" s="49"/>
      <c r="G15" s="49"/>
      <c r="H15" s="49"/>
      <c r="I15" s="49"/>
      <c r="J15" s="49"/>
      <c r="K15" s="49"/>
      <c r="L15" s="49"/>
    </row>
    <row r="16" spans="1:12" ht="19.5" customHeight="1">
      <c r="A16" s="41"/>
      <c r="B16" s="41"/>
      <c r="C16" s="41"/>
      <c r="D16" s="47"/>
      <c r="E16" s="47"/>
      <c r="F16" s="49"/>
      <c r="G16" s="49"/>
      <c r="H16" s="49"/>
      <c r="I16" s="49"/>
      <c r="J16" s="49"/>
      <c r="K16" s="49"/>
      <c r="L16" s="49"/>
    </row>
    <row r="17" spans="1:12" ht="19.5" customHeight="1">
      <c r="A17" s="10"/>
      <c r="B17" s="10"/>
      <c r="C17" s="10"/>
      <c r="D17" s="50"/>
      <c r="E17" s="50"/>
      <c r="F17" s="51"/>
      <c r="G17" s="51"/>
      <c r="H17" s="51"/>
      <c r="I17" s="51"/>
      <c r="J17" s="51"/>
      <c r="K17" s="51"/>
      <c r="L17" s="51"/>
    </row>
    <row r="18" spans="1:12" ht="12" customHeight="1">
      <c r="A18" s="207" t="s">
        <v>78</v>
      </c>
      <c r="B18" s="207"/>
      <c r="C18" s="207"/>
      <c r="D18" s="151">
        <f>SUM(D9:D16)</f>
        <v>0</v>
      </c>
      <c r="E18" s="152">
        <v>1050000</v>
      </c>
      <c r="F18" s="153"/>
      <c r="G18" s="153"/>
      <c r="H18" s="153"/>
      <c r="I18" s="153"/>
      <c r="J18" s="153"/>
      <c r="K18" s="153"/>
      <c r="L18" s="153">
        <f>SUM(L9:L17)</f>
        <v>1050000</v>
      </c>
    </row>
    <row r="19" spans="1:12" ht="12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9" ht="12.75" customHeight="1">
      <c r="A20" s="194" t="s">
        <v>79</v>
      </c>
      <c r="B20" s="194"/>
      <c r="C20" s="194"/>
      <c r="D20" s="194"/>
      <c r="E20" s="194"/>
      <c r="F20" s="194"/>
      <c r="G20" s="194"/>
      <c r="H20" s="194"/>
      <c r="I20" s="46"/>
    </row>
    <row r="21" spans="1:9" ht="12.75" customHeight="1">
      <c r="A21" s="194" t="s">
        <v>80</v>
      </c>
      <c r="B21" s="194"/>
      <c r="C21" s="194"/>
      <c r="D21" s="194"/>
      <c r="E21" s="194"/>
      <c r="F21" s="194"/>
      <c r="G21" s="194"/>
      <c r="H21" s="194"/>
      <c r="I21" s="46"/>
    </row>
  </sheetData>
  <sheetProtection/>
  <mergeCells count="17"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K6:K7"/>
    <mergeCell ref="A18:C18"/>
    <mergeCell ref="A20:H20"/>
    <mergeCell ref="A21:H21"/>
    <mergeCell ref="G6:H6"/>
    <mergeCell ref="I6:I7"/>
    <mergeCell ref="J6:J7"/>
  </mergeCells>
  <printOptions horizontalCentered="1"/>
  <pageMargins left="0.5701388888888889" right="0.2701388888888889" top="0.22" bottom="0.25" header="0.2" footer="0.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F1" sqref="F1:G1"/>
    </sheetView>
  </sheetViews>
  <sheetFormatPr defaultColWidth="8.7109375" defaultRowHeight="12.75" customHeight="1"/>
  <cols>
    <col min="1" max="1" width="6.00390625" style="1" customWidth="1"/>
    <col min="2" max="2" width="10.140625" style="1" customWidth="1"/>
    <col min="3" max="3" width="6.00390625" style="1" customWidth="1"/>
    <col min="4" max="4" width="35.7109375" style="1" customWidth="1"/>
    <col min="5" max="5" width="18.00390625" style="1" customWidth="1"/>
    <col min="6" max="7" width="18.00390625" style="2" customWidth="1"/>
    <col min="8" max="16384" width="8.7109375" style="1" customWidth="1"/>
  </cols>
  <sheetData>
    <row r="1" spans="6:7" ht="48.75" customHeight="1">
      <c r="F1" s="210" t="s">
        <v>401</v>
      </c>
      <c r="G1" s="210"/>
    </row>
    <row r="2" spans="1:7" ht="47.25" customHeight="1">
      <c r="A2" s="191" t="s">
        <v>175</v>
      </c>
      <c r="B2" s="191"/>
      <c r="C2" s="191"/>
      <c r="D2" s="191"/>
      <c r="E2" s="191"/>
      <c r="F2" s="191"/>
      <c r="G2" s="191"/>
    </row>
    <row r="3" spans="1:7" ht="9.75" customHeight="1">
      <c r="A3" s="3"/>
      <c r="B3" s="3"/>
      <c r="C3" s="3"/>
      <c r="D3" s="3"/>
      <c r="E3" s="3"/>
      <c r="F3" s="3"/>
      <c r="G3" s="4" t="s">
        <v>0</v>
      </c>
    </row>
    <row r="4" spans="1:7" s="5" customFormat="1" ht="15" customHeight="1">
      <c r="A4" s="204" t="s">
        <v>1</v>
      </c>
      <c r="B4" s="204" t="s">
        <v>8</v>
      </c>
      <c r="C4" s="204" t="s">
        <v>9</v>
      </c>
      <c r="D4" s="204" t="s">
        <v>81</v>
      </c>
      <c r="E4" s="204" t="s">
        <v>176</v>
      </c>
      <c r="F4" s="204" t="s">
        <v>5</v>
      </c>
      <c r="G4" s="204"/>
    </row>
    <row r="5" spans="1:7" s="6" customFormat="1" ht="51" customHeight="1">
      <c r="A5" s="204"/>
      <c r="B5" s="204"/>
      <c r="C5" s="204"/>
      <c r="D5" s="204"/>
      <c r="E5" s="204"/>
      <c r="F5" s="149" t="s">
        <v>82</v>
      </c>
      <c r="G5" s="149" t="s">
        <v>83</v>
      </c>
    </row>
    <row r="6" spans="1:7" s="5" customFormat="1" ht="12.7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5" customFormat="1" ht="12.75" customHeight="1">
      <c r="A7" s="8">
        <v>921</v>
      </c>
      <c r="B7" s="8">
        <v>92195</v>
      </c>
      <c r="C7" s="8"/>
      <c r="D7" s="8" t="s">
        <v>84</v>
      </c>
      <c r="E7" s="52">
        <v>7500</v>
      </c>
      <c r="F7" s="52">
        <v>0</v>
      </c>
      <c r="G7" s="52">
        <v>7500</v>
      </c>
    </row>
    <row r="8" spans="1:7" s="5" customFormat="1" ht="12.75" customHeight="1">
      <c r="A8" s="9">
        <v>921</v>
      </c>
      <c r="B8" s="9">
        <v>92195</v>
      </c>
      <c r="C8" s="9">
        <v>4210</v>
      </c>
      <c r="D8" s="9" t="s">
        <v>84</v>
      </c>
      <c r="E8" s="53">
        <v>6000</v>
      </c>
      <c r="F8" s="53">
        <v>0</v>
      </c>
      <c r="G8" s="53">
        <v>6000</v>
      </c>
    </row>
    <row r="9" spans="1:7" s="5" customFormat="1" ht="12.75" customHeight="1">
      <c r="A9" s="9">
        <v>921</v>
      </c>
      <c r="B9" s="9">
        <v>92195</v>
      </c>
      <c r="C9" s="9">
        <v>4300</v>
      </c>
      <c r="D9" s="9" t="s">
        <v>84</v>
      </c>
      <c r="E9" s="53">
        <v>1500</v>
      </c>
      <c r="F9" s="53">
        <v>0</v>
      </c>
      <c r="G9" s="53">
        <v>1500</v>
      </c>
    </row>
    <row r="10" spans="1:7" s="5" customFormat="1" ht="12.75" customHeight="1">
      <c r="A10" s="9"/>
      <c r="B10" s="9"/>
      <c r="C10" s="9"/>
      <c r="D10" s="9"/>
      <c r="E10" s="53"/>
      <c r="F10" s="53"/>
      <c r="G10" s="53"/>
    </row>
    <row r="11" spans="1:7" s="5" customFormat="1" ht="12.75" customHeight="1">
      <c r="A11" s="9">
        <v>921</v>
      </c>
      <c r="B11" s="9">
        <v>92195</v>
      </c>
      <c r="C11" s="9"/>
      <c r="D11" s="9" t="s">
        <v>85</v>
      </c>
      <c r="E11" s="53">
        <v>14000</v>
      </c>
      <c r="F11" s="53">
        <v>0</v>
      </c>
      <c r="G11" s="53">
        <v>14000</v>
      </c>
    </row>
    <row r="12" spans="1:7" s="5" customFormat="1" ht="12.75" customHeight="1">
      <c r="A12" s="9">
        <v>921</v>
      </c>
      <c r="B12" s="9">
        <v>92195</v>
      </c>
      <c r="C12" s="9">
        <v>4210</v>
      </c>
      <c r="D12" s="9" t="s">
        <v>85</v>
      </c>
      <c r="E12" s="53">
        <v>12000</v>
      </c>
      <c r="F12" s="53">
        <v>0</v>
      </c>
      <c r="G12" s="53">
        <v>12000</v>
      </c>
    </row>
    <row r="13" spans="1:7" s="5" customFormat="1" ht="12.75" customHeight="1">
      <c r="A13" s="9">
        <v>921</v>
      </c>
      <c r="B13" s="9">
        <v>92195</v>
      </c>
      <c r="C13" s="9">
        <v>4300</v>
      </c>
      <c r="D13" s="9" t="s">
        <v>85</v>
      </c>
      <c r="E13" s="53">
        <v>2000</v>
      </c>
      <c r="F13" s="53">
        <v>0</v>
      </c>
      <c r="G13" s="53">
        <v>2000</v>
      </c>
    </row>
    <row r="14" spans="1:7" s="5" customFormat="1" ht="12.75" customHeight="1">
      <c r="A14" s="9"/>
      <c r="B14" s="9"/>
      <c r="C14" s="9"/>
      <c r="D14" s="9"/>
      <c r="E14" s="53"/>
      <c r="F14" s="53"/>
      <c r="G14" s="53"/>
    </row>
    <row r="15" spans="1:7" s="5" customFormat="1" ht="12.75" customHeight="1">
      <c r="A15" s="9">
        <v>921</v>
      </c>
      <c r="B15" s="9">
        <v>92195</v>
      </c>
      <c r="C15" s="9"/>
      <c r="D15" s="9" t="s">
        <v>86</v>
      </c>
      <c r="E15" s="53">
        <v>7500</v>
      </c>
      <c r="F15" s="53">
        <v>0</v>
      </c>
      <c r="G15" s="53">
        <v>7500</v>
      </c>
    </row>
    <row r="16" spans="1:7" s="5" customFormat="1" ht="12.75" customHeight="1">
      <c r="A16" s="9">
        <v>921</v>
      </c>
      <c r="B16" s="9">
        <v>92195</v>
      </c>
      <c r="C16" s="9">
        <v>4210</v>
      </c>
      <c r="D16" s="9" t="s">
        <v>86</v>
      </c>
      <c r="E16" s="53">
        <v>7000</v>
      </c>
      <c r="F16" s="53">
        <v>0</v>
      </c>
      <c r="G16" s="53">
        <v>7000</v>
      </c>
    </row>
    <row r="17" spans="1:7" s="5" customFormat="1" ht="12.75" customHeight="1">
      <c r="A17" s="9">
        <v>921</v>
      </c>
      <c r="B17" s="9">
        <v>92195</v>
      </c>
      <c r="C17" s="9">
        <v>4300</v>
      </c>
      <c r="D17" s="9" t="s">
        <v>86</v>
      </c>
      <c r="E17" s="53">
        <v>500</v>
      </c>
      <c r="F17" s="53">
        <v>0</v>
      </c>
      <c r="G17" s="53">
        <v>500</v>
      </c>
    </row>
    <row r="18" spans="1:7" s="5" customFormat="1" ht="12.75" customHeight="1">
      <c r="A18" s="9"/>
      <c r="B18" s="9"/>
      <c r="C18" s="9"/>
      <c r="D18" s="9"/>
      <c r="E18" s="53"/>
      <c r="F18" s="53"/>
      <c r="G18" s="53"/>
    </row>
    <row r="19" spans="1:7" s="5" customFormat="1" ht="12.75" customHeight="1">
      <c r="A19" s="9">
        <v>921</v>
      </c>
      <c r="B19" s="9">
        <v>92195</v>
      </c>
      <c r="C19" s="9"/>
      <c r="D19" s="9" t="s">
        <v>87</v>
      </c>
      <c r="E19" s="53">
        <v>10000</v>
      </c>
      <c r="F19" s="53">
        <v>0</v>
      </c>
      <c r="G19" s="53">
        <v>10000</v>
      </c>
    </row>
    <row r="20" spans="1:7" s="5" customFormat="1" ht="12.75" customHeight="1">
      <c r="A20" s="9">
        <v>921</v>
      </c>
      <c r="B20" s="9">
        <v>92195</v>
      </c>
      <c r="C20" s="9">
        <v>4210</v>
      </c>
      <c r="D20" s="9" t="s">
        <v>87</v>
      </c>
      <c r="E20" s="53">
        <v>8000</v>
      </c>
      <c r="F20" s="53">
        <v>0</v>
      </c>
      <c r="G20" s="53">
        <v>8000</v>
      </c>
    </row>
    <row r="21" spans="1:7" s="5" customFormat="1" ht="12.75" customHeight="1">
      <c r="A21" s="9">
        <v>921</v>
      </c>
      <c r="B21" s="9">
        <v>92195</v>
      </c>
      <c r="C21" s="9">
        <v>4300</v>
      </c>
      <c r="D21" s="9" t="s">
        <v>87</v>
      </c>
      <c r="E21" s="53">
        <v>2000</v>
      </c>
      <c r="F21" s="53">
        <v>0</v>
      </c>
      <c r="G21" s="53">
        <v>2000</v>
      </c>
    </row>
    <row r="22" spans="1:7" s="5" customFormat="1" ht="12.75" customHeight="1">
      <c r="A22" s="9"/>
      <c r="B22" s="9"/>
      <c r="C22" s="9"/>
      <c r="D22" s="9"/>
      <c r="E22" s="53"/>
      <c r="F22" s="53"/>
      <c r="G22" s="53"/>
    </row>
    <row r="23" spans="1:7" s="5" customFormat="1" ht="12.75" customHeight="1">
      <c r="A23" s="9">
        <v>921</v>
      </c>
      <c r="B23" s="9">
        <v>92195</v>
      </c>
      <c r="C23" s="9"/>
      <c r="D23" s="9" t="s">
        <v>88</v>
      </c>
      <c r="E23" s="53">
        <v>8000</v>
      </c>
      <c r="F23" s="53">
        <v>0</v>
      </c>
      <c r="G23" s="53">
        <v>8000</v>
      </c>
    </row>
    <row r="24" spans="1:7" s="5" customFormat="1" ht="12.75" customHeight="1">
      <c r="A24" s="9">
        <v>921</v>
      </c>
      <c r="B24" s="9">
        <v>92195</v>
      </c>
      <c r="C24" s="9">
        <v>4210</v>
      </c>
      <c r="D24" s="9" t="s">
        <v>88</v>
      </c>
      <c r="E24" s="53">
        <v>7000</v>
      </c>
      <c r="F24" s="53">
        <v>0</v>
      </c>
      <c r="G24" s="53">
        <v>7000</v>
      </c>
    </row>
    <row r="25" spans="1:7" s="5" customFormat="1" ht="12.75" customHeight="1">
      <c r="A25" s="9">
        <v>921</v>
      </c>
      <c r="B25" s="9">
        <v>92195</v>
      </c>
      <c r="C25" s="9">
        <v>4300</v>
      </c>
      <c r="D25" s="9" t="s">
        <v>88</v>
      </c>
      <c r="E25" s="53">
        <v>1000</v>
      </c>
      <c r="F25" s="53">
        <v>0</v>
      </c>
      <c r="G25" s="53">
        <v>1000</v>
      </c>
    </row>
    <row r="26" spans="1:7" s="5" customFormat="1" ht="12.75" customHeight="1">
      <c r="A26" s="9"/>
      <c r="B26" s="9"/>
      <c r="C26" s="9"/>
      <c r="D26" s="9"/>
      <c r="E26" s="53"/>
      <c r="F26" s="53"/>
      <c r="G26" s="53"/>
    </row>
    <row r="27" spans="1:7" s="5" customFormat="1" ht="12.75" customHeight="1">
      <c r="A27" s="9">
        <v>921</v>
      </c>
      <c r="B27" s="9">
        <v>92195</v>
      </c>
      <c r="C27" s="9"/>
      <c r="D27" s="9" t="s">
        <v>89</v>
      </c>
      <c r="E27" s="53">
        <v>22000</v>
      </c>
      <c r="F27" s="53">
        <v>0</v>
      </c>
      <c r="G27" s="53">
        <v>22000</v>
      </c>
    </row>
    <row r="28" spans="1:7" s="5" customFormat="1" ht="12.75" customHeight="1">
      <c r="A28" s="9">
        <v>921</v>
      </c>
      <c r="B28" s="9">
        <v>92195</v>
      </c>
      <c r="C28" s="9">
        <v>4210</v>
      </c>
      <c r="D28" s="9" t="s">
        <v>89</v>
      </c>
      <c r="E28" s="53">
        <v>20000</v>
      </c>
      <c r="F28" s="53">
        <v>0</v>
      </c>
      <c r="G28" s="53">
        <v>20000</v>
      </c>
    </row>
    <row r="29" spans="1:7" s="5" customFormat="1" ht="12.75" customHeight="1">
      <c r="A29" s="9">
        <v>921</v>
      </c>
      <c r="B29" s="9">
        <v>92195</v>
      </c>
      <c r="C29" s="9">
        <v>4300</v>
      </c>
      <c r="D29" s="9" t="s">
        <v>89</v>
      </c>
      <c r="E29" s="53">
        <v>2000</v>
      </c>
      <c r="F29" s="53">
        <v>0</v>
      </c>
      <c r="G29" s="53">
        <v>2000</v>
      </c>
    </row>
    <row r="30" spans="1:7" s="5" customFormat="1" ht="12.75" customHeight="1">
      <c r="A30" s="9"/>
      <c r="B30" s="9"/>
      <c r="C30" s="9"/>
      <c r="D30" s="9"/>
      <c r="E30" s="53"/>
      <c r="F30" s="53"/>
      <c r="G30" s="53"/>
    </row>
    <row r="31" spans="1:7" s="5" customFormat="1" ht="12.75" customHeight="1">
      <c r="A31" s="9">
        <v>921</v>
      </c>
      <c r="B31" s="9">
        <v>92195</v>
      </c>
      <c r="C31" s="9"/>
      <c r="D31" s="9" t="s">
        <v>90</v>
      </c>
      <c r="E31" s="53">
        <v>20000</v>
      </c>
      <c r="F31" s="53">
        <v>0</v>
      </c>
      <c r="G31" s="53">
        <v>20000</v>
      </c>
    </row>
    <row r="32" spans="1:7" s="5" customFormat="1" ht="12.75" customHeight="1">
      <c r="A32" s="9">
        <v>921</v>
      </c>
      <c r="B32" s="9">
        <v>92195</v>
      </c>
      <c r="C32" s="9">
        <v>4210</v>
      </c>
      <c r="D32" s="9" t="s">
        <v>90</v>
      </c>
      <c r="E32" s="53">
        <v>19000</v>
      </c>
      <c r="F32" s="53">
        <v>0</v>
      </c>
      <c r="G32" s="53">
        <v>19000</v>
      </c>
    </row>
    <row r="33" spans="1:7" s="5" customFormat="1" ht="12.75" customHeight="1">
      <c r="A33" s="9">
        <v>921</v>
      </c>
      <c r="B33" s="9">
        <v>92195</v>
      </c>
      <c r="C33" s="9">
        <v>4300</v>
      </c>
      <c r="D33" s="9" t="s">
        <v>90</v>
      </c>
      <c r="E33" s="53">
        <v>1000</v>
      </c>
      <c r="F33" s="53">
        <v>0</v>
      </c>
      <c r="G33" s="53">
        <v>1000</v>
      </c>
    </row>
    <row r="34" spans="1:7" s="5" customFormat="1" ht="12.75" customHeight="1">
      <c r="A34" s="9"/>
      <c r="B34" s="9"/>
      <c r="C34" s="9"/>
      <c r="D34" s="9"/>
      <c r="E34" s="53"/>
      <c r="F34" s="53"/>
      <c r="G34" s="53"/>
    </row>
    <row r="35" spans="1:7" s="5" customFormat="1" ht="12.75" customHeight="1">
      <c r="A35" s="9">
        <v>921</v>
      </c>
      <c r="B35" s="9">
        <v>92195</v>
      </c>
      <c r="C35" s="9"/>
      <c r="D35" s="9" t="s">
        <v>91</v>
      </c>
      <c r="E35" s="53">
        <v>25000</v>
      </c>
      <c r="F35" s="53">
        <v>0</v>
      </c>
      <c r="G35" s="53">
        <v>25000</v>
      </c>
    </row>
    <row r="36" spans="1:7" s="5" customFormat="1" ht="12.75" customHeight="1">
      <c r="A36" s="9">
        <v>921</v>
      </c>
      <c r="B36" s="9">
        <v>92195</v>
      </c>
      <c r="C36" s="9"/>
      <c r="D36" s="9" t="s">
        <v>91</v>
      </c>
      <c r="E36" s="53">
        <v>24000</v>
      </c>
      <c r="F36" s="53">
        <v>0</v>
      </c>
      <c r="G36" s="53">
        <v>24000</v>
      </c>
    </row>
    <row r="37" spans="1:7" s="5" customFormat="1" ht="12.75" customHeight="1">
      <c r="A37" s="9">
        <v>921</v>
      </c>
      <c r="B37" s="9">
        <v>92195</v>
      </c>
      <c r="C37" s="9"/>
      <c r="D37" s="9" t="s">
        <v>91</v>
      </c>
      <c r="E37" s="53">
        <v>1000</v>
      </c>
      <c r="F37" s="53">
        <v>0</v>
      </c>
      <c r="G37" s="53">
        <v>1000</v>
      </c>
    </row>
    <row r="38" spans="1:7" s="5" customFormat="1" ht="12.75" customHeight="1">
      <c r="A38" s="9"/>
      <c r="B38" s="9"/>
      <c r="C38" s="9"/>
      <c r="D38" s="9"/>
      <c r="E38" s="53"/>
      <c r="F38" s="53"/>
      <c r="G38" s="53"/>
    </row>
    <row r="39" spans="1:7" s="5" customFormat="1" ht="12.75" customHeight="1">
      <c r="A39" s="9">
        <v>921</v>
      </c>
      <c r="B39" s="9">
        <v>92195</v>
      </c>
      <c r="C39" s="9"/>
      <c r="D39" s="9" t="s">
        <v>92</v>
      </c>
      <c r="E39" s="53">
        <v>30000</v>
      </c>
      <c r="F39" s="53">
        <v>0</v>
      </c>
      <c r="G39" s="53">
        <v>30000</v>
      </c>
    </row>
    <row r="40" spans="1:7" s="5" customFormat="1" ht="12.75" customHeight="1">
      <c r="A40" s="9">
        <v>921</v>
      </c>
      <c r="B40" s="9">
        <v>92195</v>
      </c>
      <c r="C40" s="9">
        <v>4210</v>
      </c>
      <c r="D40" s="9" t="s">
        <v>92</v>
      </c>
      <c r="E40" s="53">
        <v>29000</v>
      </c>
      <c r="F40" s="53">
        <v>0</v>
      </c>
      <c r="G40" s="53">
        <v>29000</v>
      </c>
    </row>
    <row r="41" spans="1:7" s="5" customFormat="1" ht="12.75" customHeight="1">
      <c r="A41" s="54">
        <v>921</v>
      </c>
      <c r="B41" s="54">
        <v>92195</v>
      </c>
      <c r="C41" s="54">
        <v>4300</v>
      </c>
      <c r="D41" s="54" t="s">
        <v>92</v>
      </c>
      <c r="E41" s="55">
        <v>1000</v>
      </c>
      <c r="F41" s="55">
        <v>0</v>
      </c>
      <c r="G41" s="55">
        <v>1000</v>
      </c>
    </row>
    <row r="42" spans="1:7" ht="12.75" customHeight="1">
      <c r="A42" s="208" t="s">
        <v>6</v>
      </c>
      <c r="B42" s="208"/>
      <c r="C42" s="208"/>
      <c r="D42" s="208"/>
      <c r="E42" s="88">
        <f>E7+E11+E15+E19+E23+E27+E31+E35+E39</f>
        <v>144000</v>
      </c>
      <c r="F42" s="88">
        <v>0</v>
      </c>
      <c r="G42" s="88">
        <f>G7+G11+G15+G19+G23+G27+G31+G35+G39</f>
        <v>144000</v>
      </c>
    </row>
    <row r="43" spans="2:5" ht="12.75" customHeight="1">
      <c r="B43" s="2"/>
      <c r="C43" s="2"/>
      <c r="D43" s="2"/>
      <c r="E43" s="2"/>
    </row>
    <row r="44" spans="1:5" ht="12.75" customHeight="1">
      <c r="A44" s="209" t="s">
        <v>93</v>
      </c>
      <c r="B44" s="209"/>
      <c r="C44" s="209"/>
      <c r="D44" s="209"/>
      <c r="E44" s="2"/>
    </row>
    <row r="45" spans="2:5" ht="12.75" customHeight="1">
      <c r="B45" s="2"/>
      <c r="C45" s="2"/>
      <c r="D45" s="2"/>
      <c r="E45" s="2"/>
    </row>
    <row r="46" spans="2:5" ht="12.75" customHeight="1">
      <c r="B46" s="2"/>
      <c r="C46" s="2"/>
      <c r="D46" s="2"/>
      <c r="E46" s="2"/>
    </row>
    <row r="47" spans="2:5" ht="12.75" customHeight="1">
      <c r="B47" s="2"/>
      <c r="C47" s="2"/>
      <c r="D47" s="2"/>
      <c r="E47" s="2"/>
    </row>
    <row r="48" spans="2:5" ht="12.75" customHeight="1">
      <c r="B48" s="2"/>
      <c r="C48" s="2"/>
      <c r="D48" s="2"/>
      <c r="E48" s="2"/>
    </row>
    <row r="49" spans="2:5" ht="12.75" customHeight="1">
      <c r="B49" s="2"/>
      <c r="C49" s="2"/>
      <c r="D49" s="2"/>
      <c r="E49" s="2"/>
    </row>
    <row r="50" spans="2:5" ht="12.75" customHeight="1">
      <c r="B50" s="2"/>
      <c r="C50" s="2"/>
      <c r="D50" s="2"/>
      <c r="E50" s="2"/>
    </row>
    <row r="51" spans="2:5" ht="12.75" customHeight="1">
      <c r="B51" s="2"/>
      <c r="C51" s="2"/>
      <c r="D51" s="2"/>
      <c r="E51" s="2"/>
    </row>
    <row r="52" spans="2:5" ht="12.75" customHeight="1">
      <c r="B52" s="2"/>
      <c r="C52" s="2"/>
      <c r="D52" s="2"/>
      <c r="E52" s="2"/>
    </row>
  </sheetData>
  <sheetProtection/>
  <mergeCells count="10">
    <mergeCell ref="A42:D42"/>
    <mergeCell ref="A44:D44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798611111111111" right="0.5402777777777777" top="0.27" bottom="0.28" header="0.2" footer="0.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F1" sqref="F1"/>
    </sheetView>
  </sheetViews>
  <sheetFormatPr defaultColWidth="9.140625" defaultRowHeight="12.75" customHeight="1"/>
  <cols>
    <col min="1" max="1" width="4.00390625" style="2" customWidth="1"/>
    <col min="2" max="2" width="8.140625" style="2" customWidth="1"/>
    <col min="3" max="3" width="9.8515625" style="2" customWidth="1"/>
    <col min="4" max="4" width="5.7109375" style="2" customWidth="1"/>
    <col min="5" max="5" width="41.57421875" style="2" customWidth="1"/>
    <col min="6" max="6" width="22.421875" style="2" customWidth="1"/>
    <col min="7" max="16384" width="9.140625" style="2" customWidth="1"/>
  </cols>
  <sheetData>
    <row r="1" ht="48.75" customHeight="1">
      <c r="F1" s="11" t="s">
        <v>402</v>
      </c>
    </row>
    <row r="2" spans="1:10" ht="48" customHeight="1">
      <c r="A2" s="191" t="s">
        <v>178</v>
      </c>
      <c r="B2" s="191"/>
      <c r="C2" s="191"/>
      <c r="D2" s="191"/>
      <c r="E2" s="191"/>
      <c r="F2" s="191"/>
      <c r="G2" s="56"/>
      <c r="I2" s="57"/>
      <c r="J2" s="57"/>
    </row>
    <row r="3" spans="1:10" ht="9.75" customHeight="1">
      <c r="A3" s="58"/>
      <c r="B3" s="58"/>
      <c r="C3" s="58"/>
      <c r="D3" s="58"/>
      <c r="E3" s="58"/>
      <c r="F3" s="4" t="s">
        <v>0</v>
      </c>
      <c r="I3" s="57"/>
      <c r="J3" s="57"/>
    </row>
    <row r="4" spans="1:6" ht="64.5" customHeight="1">
      <c r="A4" s="147" t="s">
        <v>29</v>
      </c>
      <c r="B4" s="147" t="s">
        <v>1</v>
      </c>
      <c r="C4" s="147" t="s">
        <v>8</v>
      </c>
      <c r="D4" s="147" t="s">
        <v>9</v>
      </c>
      <c r="E4" s="147" t="s">
        <v>94</v>
      </c>
      <c r="F4" s="148" t="s">
        <v>95</v>
      </c>
    </row>
    <row r="5" spans="1:6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30" customHeight="1">
      <c r="A6" s="22" t="s">
        <v>33</v>
      </c>
      <c r="B6" s="22">
        <v>921</v>
      </c>
      <c r="C6" s="22">
        <v>92109</v>
      </c>
      <c r="D6" s="22">
        <v>2480</v>
      </c>
      <c r="E6" s="22" t="s">
        <v>96</v>
      </c>
      <c r="F6" s="59">
        <v>429740</v>
      </c>
    </row>
    <row r="7" spans="1:6" ht="30" customHeight="1">
      <c r="A7" s="25" t="s">
        <v>36</v>
      </c>
      <c r="B7" s="25">
        <v>921</v>
      </c>
      <c r="C7" s="25">
        <v>92116</v>
      </c>
      <c r="D7" s="25">
        <v>2480</v>
      </c>
      <c r="E7" s="25" t="s">
        <v>97</v>
      </c>
      <c r="F7" s="60">
        <v>155464</v>
      </c>
    </row>
    <row r="8" spans="1:6" ht="30" customHeight="1">
      <c r="A8" s="25" t="s">
        <v>38</v>
      </c>
      <c r="B8" s="25">
        <v>921</v>
      </c>
      <c r="C8" s="25">
        <v>92195</v>
      </c>
      <c r="D8" s="25">
        <v>2480</v>
      </c>
      <c r="E8" s="22" t="s">
        <v>96</v>
      </c>
      <c r="F8" s="60">
        <v>180494</v>
      </c>
    </row>
    <row r="9" spans="1:6" ht="30" customHeight="1">
      <c r="A9" s="211" t="s">
        <v>78</v>
      </c>
      <c r="B9" s="211"/>
      <c r="C9" s="211"/>
      <c r="D9" s="211"/>
      <c r="E9" s="211"/>
      <c r="F9" s="154">
        <f>SUM(F6:F8)</f>
        <v>765698</v>
      </c>
    </row>
    <row r="11" ht="12.75" customHeight="1">
      <c r="A11" s="61" t="s">
        <v>98</v>
      </c>
    </row>
  </sheetData>
  <sheetProtection/>
  <mergeCells count="2">
    <mergeCell ref="A2:F2"/>
    <mergeCell ref="A9:E9"/>
  </mergeCells>
  <printOptions horizontalCentered="1"/>
  <pageMargins left="0.5701388888888889" right="0.5402777777777777" top="2.204861111111111" bottom="0.5902777777777778" header="0.5118055555555555" footer="0.5118055555555555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RowColHeaders="0" zoomScalePageLayoutView="0" workbookViewId="0" topLeftCell="A1">
      <selection activeCell="F1" sqref="F1"/>
    </sheetView>
  </sheetViews>
  <sheetFormatPr defaultColWidth="8.7109375" defaultRowHeight="12.75" customHeight="1"/>
  <cols>
    <col min="1" max="1" width="5.28125" style="1" customWidth="1"/>
    <col min="2" max="2" width="8.7109375" style="1" customWidth="1"/>
    <col min="3" max="3" width="11.00390625" style="1" customWidth="1"/>
    <col min="4" max="4" width="5.00390625" style="1" customWidth="1"/>
    <col min="5" max="5" width="43.8515625" style="1" customWidth="1"/>
    <col min="6" max="6" width="19.57421875" style="1" customWidth="1"/>
    <col min="7" max="16384" width="8.7109375" style="1" customWidth="1"/>
  </cols>
  <sheetData>
    <row r="1" ht="48.75" customHeight="1">
      <c r="F1" s="11" t="s">
        <v>403</v>
      </c>
    </row>
    <row r="2" spans="1:7" ht="60" customHeight="1">
      <c r="A2" s="191" t="s">
        <v>179</v>
      </c>
      <c r="B2" s="191"/>
      <c r="C2" s="191"/>
      <c r="D2" s="191"/>
      <c r="E2" s="191"/>
      <c r="F2" s="191"/>
      <c r="G2" s="16"/>
    </row>
    <row r="3" spans="1:6" ht="9.75" customHeight="1">
      <c r="A3" s="58"/>
      <c r="B3" s="58"/>
      <c r="C3" s="58"/>
      <c r="D3" s="58"/>
      <c r="E3" s="58"/>
      <c r="F3" s="4" t="s">
        <v>0</v>
      </c>
    </row>
    <row r="4" spans="1:6" ht="64.5" customHeight="1">
      <c r="A4" s="147" t="s">
        <v>29</v>
      </c>
      <c r="B4" s="147" t="s">
        <v>1</v>
      </c>
      <c r="C4" s="147" t="s">
        <v>8</v>
      </c>
      <c r="D4" s="147" t="s">
        <v>9</v>
      </c>
      <c r="E4" s="147" t="s">
        <v>99</v>
      </c>
      <c r="F4" s="148" t="s">
        <v>95</v>
      </c>
    </row>
    <row r="5" spans="1:6" s="6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30" customHeight="1">
      <c r="A6" s="62" t="s">
        <v>33</v>
      </c>
      <c r="B6" s="62">
        <v>750</v>
      </c>
      <c r="C6" s="62">
        <v>75095</v>
      </c>
      <c r="D6" s="62">
        <v>2820</v>
      </c>
      <c r="E6" s="62" t="s">
        <v>100</v>
      </c>
      <c r="F6" s="66">
        <v>28000</v>
      </c>
    </row>
    <row r="7" spans="1:6" ht="30" customHeight="1">
      <c r="A7" s="63" t="s">
        <v>36</v>
      </c>
      <c r="B7" s="63">
        <v>754</v>
      </c>
      <c r="C7" s="63">
        <v>75412</v>
      </c>
      <c r="D7" s="63">
        <v>2820</v>
      </c>
      <c r="E7" s="63" t="s">
        <v>182</v>
      </c>
      <c r="F7" s="67">
        <v>35000</v>
      </c>
    </row>
    <row r="8" spans="1:6" ht="30" customHeight="1">
      <c r="A8" s="63" t="s">
        <v>38</v>
      </c>
      <c r="B8" s="63">
        <v>801</v>
      </c>
      <c r="C8" s="63">
        <v>80104</v>
      </c>
      <c r="D8" s="63">
        <v>2820</v>
      </c>
      <c r="E8" s="68" t="s">
        <v>101</v>
      </c>
      <c r="F8" s="67">
        <v>120000</v>
      </c>
    </row>
    <row r="9" spans="1:6" ht="30" customHeight="1">
      <c r="A9" s="69"/>
      <c r="B9" s="69">
        <v>851</v>
      </c>
      <c r="C9" s="69">
        <v>85154</v>
      </c>
      <c r="D9" s="69">
        <v>2820</v>
      </c>
      <c r="E9" s="89" t="s">
        <v>180</v>
      </c>
      <c r="F9" s="70">
        <v>20000</v>
      </c>
    </row>
    <row r="10" spans="1:6" ht="30" customHeight="1">
      <c r="A10" s="69" t="s">
        <v>41</v>
      </c>
      <c r="B10" s="69">
        <v>852</v>
      </c>
      <c r="C10" s="69">
        <v>85203</v>
      </c>
      <c r="D10" s="69">
        <v>2830</v>
      </c>
      <c r="E10" s="69" t="s">
        <v>181</v>
      </c>
      <c r="F10" s="70">
        <v>258000</v>
      </c>
    </row>
    <row r="11" spans="1:6" ht="30" customHeight="1">
      <c r="A11" s="64" t="s">
        <v>44</v>
      </c>
      <c r="B11" s="64">
        <v>926</v>
      </c>
      <c r="C11" s="64">
        <v>92695</v>
      </c>
      <c r="D11" s="64">
        <v>2820</v>
      </c>
      <c r="E11" s="64" t="s">
        <v>102</v>
      </c>
      <c r="F11" s="71">
        <v>150000</v>
      </c>
    </row>
    <row r="12" spans="1:6" ht="30" customHeight="1">
      <c r="A12" s="211" t="s">
        <v>78</v>
      </c>
      <c r="B12" s="211"/>
      <c r="C12" s="211"/>
      <c r="D12" s="211"/>
      <c r="E12" s="211"/>
      <c r="F12" s="154">
        <v>611000</v>
      </c>
    </row>
    <row r="14" ht="12.75" customHeight="1">
      <c r="A14" s="61" t="s">
        <v>98</v>
      </c>
    </row>
  </sheetData>
  <sheetProtection/>
  <mergeCells count="2">
    <mergeCell ref="A2:F2"/>
    <mergeCell ref="A12:E12"/>
  </mergeCells>
  <printOptions horizontalCentered="1"/>
  <pageMargins left="0.5701388888888889" right="0.5402777777777777" top="0.77" bottom="0.5902777777777778" header="0.5118055555555555" footer="0.5118055555555555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D1">
      <selection activeCell="E5" sqref="E5"/>
    </sheetView>
  </sheetViews>
  <sheetFormatPr defaultColWidth="9.140625" defaultRowHeight="12.75"/>
  <cols>
    <col min="1" max="1" width="7.57421875" style="0" customWidth="1"/>
    <col min="2" max="2" width="9.421875" style="0" customWidth="1"/>
    <col min="4" max="4" width="95.28125" style="0" customWidth="1"/>
    <col min="5" max="5" width="19.00390625" style="0" customWidth="1"/>
  </cols>
  <sheetData>
    <row r="1" spans="1:5" ht="12.75">
      <c r="A1" s="126"/>
      <c r="B1" s="127"/>
      <c r="C1" s="127"/>
      <c r="D1" s="127"/>
      <c r="E1" s="127"/>
    </row>
    <row r="2" spans="1:5" ht="12.75">
      <c r="A2" s="126"/>
      <c r="B2" s="127"/>
      <c r="C2" s="127"/>
      <c r="D2" s="127"/>
      <c r="E2" s="127" t="s">
        <v>381</v>
      </c>
    </row>
    <row r="3" spans="1:5" ht="12.75">
      <c r="A3" s="126"/>
      <c r="B3" s="127"/>
      <c r="C3" s="127"/>
      <c r="D3" s="127"/>
      <c r="E3" s="127" t="s">
        <v>393</v>
      </c>
    </row>
    <row r="4" spans="1:5" ht="12.75">
      <c r="A4" s="126"/>
      <c r="B4" s="127"/>
      <c r="C4" s="127"/>
      <c r="D4" s="127"/>
      <c r="E4" s="127" t="s">
        <v>382</v>
      </c>
    </row>
    <row r="5" spans="1:5" ht="12.75">
      <c r="A5" s="126"/>
      <c r="B5" s="127"/>
      <c r="C5" s="127"/>
      <c r="D5" s="127"/>
      <c r="E5" s="127" t="s">
        <v>396</v>
      </c>
    </row>
    <row r="6" spans="1:5" ht="12.75">
      <c r="A6" s="128"/>
      <c r="B6" s="127"/>
      <c r="C6" s="127"/>
      <c r="D6" s="127"/>
      <c r="E6" s="127"/>
    </row>
    <row r="7" spans="1:5" ht="12.75">
      <c r="A7" s="96" t="s">
        <v>390</v>
      </c>
      <c r="B7" s="127"/>
      <c r="C7" s="127"/>
      <c r="D7" s="127"/>
      <c r="E7" s="127"/>
    </row>
    <row r="8" spans="1:5" ht="13.5" thickBot="1">
      <c r="A8" s="96" t="s">
        <v>391</v>
      </c>
      <c r="B8" s="127"/>
      <c r="C8" s="127"/>
      <c r="D8" s="127"/>
      <c r="E8" s="127"/>
    </row>
    <row r="9" spans="1:5" ht="12.75">
      <c r="A9" s="129"/>
      <c r="B9" s="130"/>
      <c r="C9" s="130"/>
      <c r="D9" s="130"/>
      <c r="E9" s="130"/>
    </row>
    <row r="10" spans="1:5" ht="12.75">
      <c r="A10" s="131" t="s">
        <v>1</v>
      </c>
      <c r="B10" s="132" t="s">
        <v>8</v>
      </c>
      <c r="C10" s="132" t="s">
        <v>3</v>
      </c>
      <c r="D10" s="132" t="s">
        <v>383</v>
      </c>
      <c r="E10" s="132" t="s">
        <v>384</v>
      </c>
    </row>
    <row r="11" spans="1:5" ht="13.5" thickBot="1">
      <c r="A11" s="133"/>
      <c r="B11" s="134"/>
      <c r="C11" s="134"/>
      <c r="D11" s="134"/>
      <c r="E11" s="134"/>
    </row>
    <row r="12" spans="1:5" ht="29.25" customHeight="1" thickBot="1">
      <c r="A12" s="214">
        <v>750</v>
      </c>
      <c r="B12" s="214"/>
      <c r="C12" s="214"/>
      <c r="D12" s="218" t="s">
        <v>117</v>
      </c>
      <c r="E12" s="212">
        <v>300</v>
      </c>
    </row>
    <row r="13" spans="1:5" ht="13.5" hidden="1" thickBot="1">
      <c r="A13" s="215"/>
      <c r="B13" s="215"/>
      <c r="C13" s="215"/>
      <c r="D13" s="219"/>
      <c r="E13" s="213"/>
    </row>
    <row r="14" spans="1:5" ht="21.75" customHeight="1">
      <c r="A14" s="214"/>
      <c r="B14" s="216">
        <v>75011</v>
      </c>
      <c r="C14" s="216"/>
      <c r="D14" s="218" t="s">
        <v>236</v>
      </c>
      <c r="E14" s="220">
        <v>300</v>
      </c>
    </row>
    <row r="15" spans="1:5" ht="13.5" hidden="1" thickBot="1">
      <c r="A15" s="215"/>
      <c r="B15" s="217"/>
      <c r="C15" s="217"/>
      <c r="D15" s="219"/>
      <c r="E15" s="221"/>
    </row>
    <row r="16" spans="1:5" ht="26.25" thickBot="1">
      <c r="A16" s="135"/>
      <c r="B16" s="136"/>
      <c r="C16" s="136">
        <v>2360</v>
      </c>
      <c r="D16" s="137" t="s">
        <v>385</v>
      </c>
      <c r="E16" s="138">
        <v>300</v>
      </c>
    </row>
    <row r="17" spans="1:5" ht="24.75" customHeight="1" thickBot="1">
      <c r="A17" s="135">
        <v>852</v>
      </c>
      <c r="B17" s="136"/>
      <c r="C17" s="136"/>
      <c r="D17" s="139" t="s">
        <v>142</v>
      </c>
      <c r="E17" s="140">
        <v>44000</v>
      </c>
    </row>
    <row r="18" spans="1:5" ht="26.25" thickBot="1">
      <c r="A18" s="135"/>
      <c r="B18" s="136">
        <v>85203</v>
      </c>
      <c r="C18" s="136">
        <v>2360</v>
      </c>
      <c r="D18" s="137" t="s">
        <v>386</v>
      </c>
      <c r="E18" s="141">
        <v>1000</v>
      </c>
    </row>
    <row r="19" spans="1:5" ht="26.25" thickBot="1">
      <c r="A19" s="135"/>
      <c r="B19" s="136">
        <v>85212</v>
      </c>
      <c r="C19" s="136">
        <v>2360</v>
      </c>
      <c r="D19" s="137" t="s">
        <v>387</v>
      </c>
      <c r="E19" s="141">
        <v>42000</v>
      </c>
    </row>
    <row r="20" spans="1:5" ht="26.25" thickBot="1">
      <c r="A20" s="135"/>
      <c r="B20" s="136">
        <v>85228</v>
      </c>
      <c r="C20" s="136">
        <v>2360</v>
      </c>
      <c r="D20" s="137" t="s">
        <v>388</v>
      </c>
      <c r="E20" s="141">
        <v>1000</v>
      </c>
    </row>
    <row r="21" spans="1:5" ht="13.5" thickBot="1">
      <c r="A21" s="133"/>
      <c r="B21" s="155"/>
      <c r="C21" s="156"/>
      <c r="D21" s="157" t="s">
        <v>380</v>
      </c>
      <c r="E21" s="158">
        <v>44300</v>
      </c>
    </row>
    <row r="22" ht="15.75">
      <c r="A22" s="125" t="s">
        <v>389</v>
      </c>
    </row>
  </sheetData>
  <mergeCells count="10"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</mergeCells>
  <printOptions/>
  <pageMargins left="0.25" right="0.2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Drabik</cp:lastModifiedBy>
  <cp:lastPrinted>2011-12-13T07:57:22Z</cp:lastPrinted>
  <dcterms:modified xsi:type="dcterms:W3CDTF">2012-01-03T13:03:01Z</dcterms:modified>
  <cp:category/>
  <cp:version/>
  <cp:contentType/>
  <cp:contentStatus/>
</cp:coreProperties>
</file>