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_1">'1'!$A$1:$G$21</definedName>
    <definedName name="_xlnm.Print_Area_10">'10'!$A$1:$F$11</definedName>
    <definedName name="_xlnm.Print_Area_11">'11'!$A$1:$G$13</definedName>
    <definedName name="_xlnm.Print_Area_12">'12'!$A$1:$F$12</definedName>
    <definedName name="_xlnm.Print_Area_13">'13'!$A$1:$G$12</definedName>
    <definedName name="_xlnm.Print_Area_14">'14'!$A$1:$F$13</definedName>
    <definedName name="_xlnm.Print_Area_2">'2'!$A$1:$R$91</definedName>
    <definedName name="_xlnm.Print_Area_3">'3'!$A$1:$D$23</definedName>
    <definedName name="_xlnm.Print_Area_4">'4'!$A$1:$L$31</definedName>
    <definedName name="_xlnm.Print_Area_5">'5'!$A$1:$L$21</definedName>
    <definedName name="_xlnm.Print_Area_6">'6'!$A$1:$L$20</definedName>
    <definedName name="_xlnm.Print_Area_7">'7'!$A$1:$G$44</definedName>
    <definedName name="_xlnm.Print_Area_8">'8'!$A$1:$J$13</definedName>
    <definedName name="_xlnm.Print_Area_9">'9'!$A$1:$G$13</definedName>
    <definedName name="_xlnm.Print_Area" localSheetId="0">'1'!$A$1:$G$21</definedName>
    <definedName name="_xlnm.Print_Area" localSheetId="9">'10'!$A$1:$F$11</definedName>
    <definedName name="_xlnm.Print_Area" localSheetId="10">'11'!$A$1:$G$13</definedName>
    <definedName name="_xlnm.Print_Area" localSheetId="11">'12'!$A$1:$F$12</definedName>
    <definedName name="_xlnm.Print_Area" localSheetId="12">'13'!$A$1:$G$12</definedName>
    <definedName name="_xlnm.Print_Area" localSheetId="13">'14'!$A$1:$F$13</definedName>
    <definedName name="_xlnm.Print_Area" localSheetId="1">'2'!$A$1:$R$90</definedName>
    <definedName name="_xlnm.Print_Area" localSheetId="2">'3'!$A$1:$D$23</definedName>
    <definedName name="_xlnm.Print_Area" localSheetId="3">'4'!$A$1:$L$31</definedName>
    <definedName name="_xlnm.Print_Area" localSheetId="4">'5'!$A$1:$L$21</definedName>
    <definedName name="_xlnm.Print_Area" localSheetId="5">'6'!$A$1:$L$20</definedName>
    <definedName name="_xlnm.Print_Area" localSheetId="6">'7'!$A$1:$G$44</definedName>
    <definedName name="_xlnm.Print_Area" localSheetId="7">'8'!$A$1:$J$13</definedName>
    <definedName name="_xlnm.Print_Area" localSheetId="8">'9'!$A$1:$G$13</definedName>
  </definedNames>
  <calcPr fullCalcOnLoad="1"/>
</workbook>
</file>

<file path=xl/sharedStrings.xml><?xml version="1.0" encoding="utf-8"?>
<sst xmlns="http://schemas.openxmlformats.org/spreadsheetml/2006/main" count="394" uniqueCount="230">
  <si>
    <t>Załącznik Nr 1
do uchwały Nr .................
Rady Gminy/Powiatu .......
w ...................................</t>
  </si>
  <si>
    <t>Dochody
budżetu Gminy/Powiatu _______________
w 2011 r.</t>
  </si>
  <si>
    <t>w złotych</t>
  </si>
  <si>
    <t>Dział</t>
  </si>
  <si>
    <t>Rozdział*</t>
  </si>
  <si>
    <t>§</t>
  </si>
  <si>
    <t>Źródła dochodów</t>
  </si>
  <si>
    <t>Plan
na 2011 r.</t>
  </si>
  <si>
    <t>z tego:</t>
  </si>
  <si>
    <t>Dochody
bieżące</t>
  </si>
  <si>
    <t>Dochody
majątkowe</t>
  </si>
  <si>
    <t>Ogółem:</t>
  </si>
  <si>
    <t>* do fakultatywnego wykorzystania przez organ stanowiący</t>
  </si>
  <si>
    <t>Wydatki
budżetu Gminy Manowo
w 2011 r.</t>
  </si>
  <si>
    <t>Rozdział</t>
  </si>
  <si>
    <t>§*</t>
  </si>
  <si>
    <t>Nazwa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</si>
  <si>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</si>
  <si>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</si>
  <si>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</si>
  <si>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</si>
  <si>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</si>
  <si>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</si>
  <si>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Wydatki
z tytułu poręczeń
i gwarancji</t>
  </si>
  <si>
    <t>Wydatki na obsługę długu</t>
  </si>
  <si>
    <t>Inwestycje i zakupy inwestycyjne</t>
  </si>
  <si>
    <t>w tym:</t>
  </si>
  <si>
    <t>Zakup i objęcie akcji i udziałów</t>
  </si>
  <si>
    <r>
      <t>Wniesienie</t>
    </r>
    <r>
      <rPr>
        <b/>
        <sz val="10"/>
        <color indexed="8"/>
        <rFont val="Arial"/>
        <family val="2"/>
      </rPr>
      <t xml:space="preserve"> wkładów do spółek prawa handlowego</t>
    </r>
  </si>
  <si>
    <t>Wynagrodzenia i składki od nich naliczane</t>
  </si>
  <si>
    <t>Wydatki związane z realizacją zadań statutowych</t>
  </si>
  <si>
    <t>na programy finansowane z udziałem środków, o których mowa w art. 5 ust. 1 pkt 2 i 3, w części związanej z realizacją zadań jednostki samorządu terytorialnego</t>
  </si>
  <si>
    <t>O10</t>
  </si>
  <si>
    <t>O1008</t>
  </si>
  <si>
    <t>O1030</t>
  </si>
  <si>
    <t>O1095</t>
  </si>
  <si>
    <t>Załącznik Nr 3
do uchwały Nr .................
Rady Gminy Manowo
z dnia…….............</t>
  </si>
  <si>
    <t>Przychody i rozchody
budżetu Gminy Manowo w  2011 r.</t>
  </si>
  <si>
    <t>Lp.</t>
  </si>
  <si>
    <t>Treść</t>
  </si>
  <si>
    <t>Klasyfikacja
§</t>
  </si>
  <si>
    <t>Kwota
2011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</si>
  <si>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</si>
  <si>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</si>
  <si>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</si>
  <si>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</si>
  <si>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</si>
  <si>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</si>
  <si>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</si>
  <si>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</si>
  <si>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</si>
  <si>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</si>
  <si>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</si>
  <si>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</si>
  <si>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</si>
  <si>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</si>
  <si>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</si>
  <si>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</si>
  <si>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</si>
  <si>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</si>
  <si>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</si>
  <si>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</si>
  <si>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</si>
  <si>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</si>
  <si>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</si>
  <si>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</si>
  <si>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</si>
  <si>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</si>
  <si>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</si>
  <si>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</si>
  <si>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</si>
  <si>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</si>
  <si>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</si>
  <si>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</si>
  <si>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</si>
  <si>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</si>
  <si>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</si>
  <si>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</si>
  <si>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</si>
  <si>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</si>
  <si>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</si>
  <si>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</si>
  <si>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</si>
  <si>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Załącznik Nr 4</t>
  </si>
  <si>
    <t xml:space="preserve">                       do Uchwały Nr</t>
  </si>
  <si>
    <t xml:space="preserve">                       Rady Gminy Manowo</t>
  </si>
  <si>
    <t xml:space="preserve">                       z dnia</t>
  </si>
  <si>
    <t>Dochody i wydatki
budżetu Gminy Manowo
związane z realizacją zadań z zakresu administracji rządowej i innych zadań zleconych odrębnymi ustawami
w 2011 r.</t>
  </si>
  <si>
    <t>§**</t>
  </si>
  <si>
    <t>Dotacje
ogółem</t>
  </si>
  <si>
    <t>Wydatki
ogółem
(6+12)</t>
  </si>
  <si>
    <t>Ogółem</t>
  </si>
  <si>
    <t>* kol. 2 do fakultatywnego wykorzystania  w zakresie dochodów</t>
  </si>
  <si>
    <t>** kol. 3 do fakultatywnego wykorzystania  w zakresie wydatków</t>
  </si>
  <si>
    <t>Załącznik Nr 5
do uchwały Nr .................
Rady Gminy Manowo
z dnia .........................</t>
  </si>
  <si>
    <t>Dochody i wydatki
budżetu Gminy Manowo
związane z realizacją zadań z zakresu administracji rządowej wykonywanych na podstawie porozumień z organami administracji rządowej w 2011 r.</t>
  </si>
  <si>
    <t>Załącznik Nr 6
do uchwały Nr ................              Rady Gminy Manowo
z dnia.............................</t>
  </si>
  <si>
    <t>Dochody i wydatki
budżetu Gminy Manowo
związane z realizacją zadań wykonywanych na podstawie porozumień (umów) między jednostkami samorządu terytorialnego w 2011 r.</t>
  </si>
  <si>
    <t xml:space="preserve">                                            Załącznik Nr 6
                                            do uchwały Nr ...............
                                            Rady Gminy Manowo
                                            z dnia ...........................</t>
  </si>
  <si>
    <t>Wydatki jednostek pomocniczych
w ramach budżetu budżetu Gminy Manowo
w 2011 r.</t>
  </si>
  <si>
    <t>Jednostka pomocnicza</t>
  </si>
  <si>
    <t>Plan wydatków
ogółem
na 2011 r.</t>
  </si>
  <si>
    <t>Fundusz sołecki</t>
  </si>
  <si>
    <t>Pozostałe wydatki</t>
  </si>
  <si>
    <t>Sołectwo Grzybnica</t>
  </si>
  <si>
    <t>Sołectwo Wyszewo</t>
  </si>
  <si>
    <t>Sołectwo Rosnowo</t>
  </si>
  <si>
    <t>Sołectwo Wyszebórz</t>
  </si>
  <si>
    <t>Sołectwo Cewlino</t>
  </si>
  <si>
    <t>Sołectwo Manowo</t>
  </si>
  <si>
    <t>Sołectwo Kretomino</t>
  </si>
  <si>
    <t>Osiedle Bonin</t>
  </si>
  <si>
    <t>Osiedle Rosnowo</t>
  </si>
  <si>
    <t>* - do fakultatywnego wykorzystania</t>
  </si>
  <si>
    <t>Załącznik Nr 8
do uchwały Nr .................
Rady Gminy/Powiatu .......
w ...................................</t>
  </si>
  <si>
    <t>Plan przychodów oraz kosztów samorządowych zakładów budżetowych w 2011 r.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</si>
  <si>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</si>
  <si>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</si>
  <si>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</si>
  <si>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</si>
  <si>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</si>
  <si>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</si>
  <si>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</si>
  <si>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
z budżetu</t>
  </si>
  <si>
    <t>na wydatki bieżące</t>
  </si>
  <si>
    <t>na inwestycje</t>
  </si>
  <si>
    <t>I.</t>
  </si>
  <si>
    <t>Zakłady budżetowe</t>
  </si>
  <si>
    <t>s</t>
  </si>
  <si>
    <t>Załącznik Nr 9
do uchwały Nr .................
Rady Gminy/Powiatu .......
w ...................................</t>
  </si>
  <si>
    <t>Plan dochodów i wydatków
rachunków dochodów  oświatowych jednostek budżetowych w 2011 r.</t>
  </si>
  <si>
    <t>Dochody ogółem</t>
  </si>
  <si>
    <t>Wydatki ogółem</t>
  </si>
  <si>
    <t>Rozliczenia
z budżetem
z tytułu wpłat nadwyżek środków za 2010 r.</t>
  </si>
  <si>
    <t>Załącznik Nr 7
do uchwały Nr .................
Rady Gminy Manowo
z dnia ..........................</t>
  </si>
  <si>
    <t>Dotacje podmiotowe dla jednostek sektora finansów publicznych
udzielone z budżetu Gminy Manowo.
w 2011 r.</t>
  </si>
  <si>
    <t>Nazwa instytucji</t>
  </si>
  <si>
    <t>Kwota dotacji</t>
  </si>
  <si>
    <t>Gminny Ośrodek Kultury w Wyszewie</t>
  </si>
  <si>
    <t>Biblioteki Gminne</t>
  </si>
  <si>
    <t>* kol. 4 do wykorzystania fakultatywnego</t>
  </si>
  <si>
    <t>Załącznik Nr 11
do uchwały Nr .................
Rady Gminy/Powiatu .......
w ...................................</t>
  </si>
  <si>
    <t>Dotacje przedmiotowe dla jednostek sektora finansów publicznych
udzielone z budżetu Gminy/Powiatu ..............................
w 2011 r.</t>
  </si>
  <si>
    <t>Nazwa jednostki
 otrzymującej dotację</t>
  </si>
  <si>
    <r>
      <t xml:space="preserve">Zakres
</t>
    </r>
    <r>
      <rPr>
        <sz val="10"/>
        <rFont val="Arial CE"/>
        <family val="2"/>
      </rPr>
      <t>(</t>
    </r>
    <r>
      <rPr>
        <i/>
        <sz val="10"/>
        <rFont val="Arial CE"/>
        <family val="2"/>
      </rPr>
      <t>przeznaczenie dotacji)</t>
    </r>
  </si>
  <si>
    <t>Ogółem kwota dotacji</t>
  </si>
  <si>
    <t>Załącznik Nr 12
do uchwały Nr .................
Rady Gminy/Powiatu .......
w ...................................</t>
  </si>
  <si>
    <t>Dotacje celowe
udzielone z budżetu Gminy/Powiatu ..............................
na zadania własne gminy/powiatu realizowane przez podmioty należące
do sektora finansów publicznych w 2011 r.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</si>
  <si>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</si>
  <si>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 xml:space="preserve">Kwota dotacji </t>
  </si>
  <si>
    <t>Załącznik Nr 13
do uchwały Nr .................
Rady Gminy/Powiatu .......
w ...................................</t>
  </si>
  <si>
    <t>Dotacje celowe
udzielone z budżetu Gminy/Powiatu ..............................
na pomoc finansową innym jednostkom samorządu terytorialnego w 2011 r.</t>
  </si>
  <si>
    <t>Jednostka samorządu terytorialnego</t>
  </si>
  <si>
    <t>Załącznik Nr 8
do uchwały Nr .................
Rady Gminy Manowo
z dnia .........................</t>
  </si>
  <si>
    <t>Dotacje celowe
udzielone z budżetu Gminy Manowo
na zadania własne gminy/powiatu realizowane przez podmioty 
nienależące do sektora finansów publicznych w 2011 r.</t>
  </si>
  <si>
    <t>Nazwa zadania</t>
  </si>
  <si>
    <t>Dotacje do Stowarzyszeń i Fundacji</t>
  </si>
  <si>
    <t>Dotacje do OSP</t>
  </si>
  <si>
    <t>Dotacje dla TPD- punkty przedszkolne: Manowo i Wyszewo</t>
  </si>
  <si>
    <t>Dotacje dla DPS w Manowie</t>
  </si>
  <si>
    <t>Dotacje dla Klubów Sportowych</t>
  </si>
  <si>
    <t>Rolnictwo i łowiectwo</t>
  </si>
  <si>
    <t>Melioracje wodne</t>
  </si>
  <si>
    <t>Izby rolnicze</t>
  </si>
  <si>
    <t>Pozostała działalność</t>
  </si>
  <si>
    <t>Wytwarzanie i zaopatrywanie w energię elektryczną, gaz i wodę</t>
  </si>
  <si>
    <t>Dostarczanie wody</t>
  </si>
  <si>
    <t>Transport i łączność</t>
  </si>
  <si>
    <t>Drogi publiczne powiatowe</t>
  </si>
  <si>
    <t>Drogi publiczne gminne</t>
  </si>
  <si>
    <t>Turystyka</t>
  </si>
  <si>
    <t>Gospodarka mieszkaniowa</t>
  </si>
  <si>
    <t>Gospodarka gruntami i nieruchomosciami</t>
  </si>
  <si>
    <t>Działalność usługowa</t>
  </si>
  <si>
    <t>Plany zagospodarowania przestrzennego</t>
  </si>
  <si>
    <t>Administracja publiczna</t>
  </si>
  <si>
    <t>Rady gmin</t>
  </si>
  <si>
    <t>Urzędy gmin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</si>
  <si>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</si>
  <si>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</si>
  <si>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</si>
  <si>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</si>
  <si>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Ochotnicze straże pożarne</t>
  </si>
  <si>
    <t>Obrona cywilna</t>
  </si>
  <si>
    <t>Zadania ratownictwa górskiego i wodnego</t>
  </si>
  <si>
    <t>Zarządzanie kryzysowe</t>
  </si>
  <si>
    <t>Dochody od osób prawnych, od osób fizycznych i od innych jednostek nieposiadających osobowości prawnej oraz wydatki związane z ich poborem</t>
  </si>
  <si>
    <t>Straż gminna (miejska)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</si>
  <si>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</si>
  <si>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</si>
  <si>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</si>
  <si>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</si>
  <si>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</si>
  <si>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Owiata i wychowanie</t>
  </si>
  <si>
    <t>Szkoły podstawowe</t>
  </si>
  <si>
    <t>Przedszkola</t>
  </si>
  <si>
    <t>Gimnazja</t>
  </si>
  <si>
    <t>Dowożenie uczniów do szkół</t>
  </si>
  <si>
    <t>Dokształacanie i doskonalenie nauczycieli</t>
  </si>
  <si>
    <t>Ochrona zdrowia</t>
  </si>
  <si>
    <t>Zwalczanie narkomanii</t>
  </si>
  <si>
    <t>Przeciwdziałalnie alkoholizmowi</t>
  </si>
  <si>
    <t>Pomoc społeczna</t>
  </si>
  <si>
    <t>Domy pomocy społecznej</t>
  </si>
  <si>
    <t>Ośrodki wsparcia</t>
  </si>
  <si>
    <t>Świadczenia rodzinne, świadczenia z funduszu alimentacyjnego oraz składki na ubezpieczenie emerytalne i rentowe z ubezpieczenia społecznego.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</si>
  <si>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</si>
  <si>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ubezpieczenie emerytalne i rentowe</t>
  </si>
  <si>
    <t>Dodatki mieszkaniowe</t>
  </si>
  <si>
    <t>zasiłki stałe</t>
  </si>
  <si>
    <t>Ośrodki pomocy społecznej</t>
  </si>
  <si>
    <t>Usługi opiekuńcze i specjalistyczne usługi opiekuńcze</t>
  </si>
  <si>
    <t>Centra  integracji społecznej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</si>
  <si>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</si>
  <si>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</si>
  <si>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</si>
  <si>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</si>
  <si>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</si>
  <si>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</si>
  <si>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</si>
  <si>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Fundusz ochrony środowiska i gospodarki wodnej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</si>
  <si>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</si>
  <si>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</si>
  <si>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</si>
  <si>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</si>
  <si>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Biblioteki</t>
  </si>
  <si>
    <t>Kultura fizyczna</t>
  </si>
  <si>
    <t>Obiekty sportowe</t>
  </si>
  <si>
    <t>Urzędy wojewódzkie</t>
  </si>
  <si>
    <t>Załącznik Nr 2
do uchwały Nr II/5/2010
Rady Gminy Manowo
z dnia 30 grudnia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</si>
</sst>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vertical="center"/>
      <protection/>
    </xf>
    <xf numFmtId="0" fontId="3" fillId="0" borderId="0" xfId="44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right"/>
      <protection/>
    </xf>
    <xf numFmtId="0" fontId="5" fillId="24" borderId="10" xfId="44" applyFont="1" applyFill="1" applyBorder="1" applyAlignment="1">
      <alignment horizontal="center" vertical="center" wrapText="1"/>
      <protection/>
    </xf>
    <xf numFmtId="0" fontId="0" fillId="0" borderId="0" xfId="44" applyFont="1">
      <alignment/>
      <protection/>
    </xf>
    <xf numFmtId="0" fontId="6" fillId="0" borderId="0" xfId="44" applyFont="1">
      <alignment/>
      <protection/>
    </xf>
    <xf numFmtId="0" fontId="6" fillId="0" borderId="10" xfId="44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vertical="top" wrapText="1"/>
      <protection/>
    </xf>
    <xf numFmtId="0" fontId="0" fillId="0" borderId="12" xfId="44" applyFont="1" applyBorder="1" applyAlignment="1">
      <alignment vertical="top" wrapText="1"/>
      <protection/>
    </xf>
    <xf numFmtId="0" fontId="1" fillId="0" borderId="13" xfId="44" applyBorder="1" applyAlignment="1">
      <alignment vertical="center"/>
      <protection/>
    </xf>
    <xf numFmtId="0" fontId="0" fillId="0" borderId="13" xfId="44" applyFont="1" applyBorder="1" applyAlignment="1">
      <alignment vertical="top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2" fillId="0" borderId="0" xfId="44" applyFont="1" applyAlignment="1">
      <alignment vertical="top" wrapText="1"/>
      <protection/>
    </xf>
    <xf numFmtId="0" fontId="2" fillId="0" borderId="0" xfId="44" applyFont="1" applyAlignment="1">
      <alignment horizontal="center"/>
      <protection/>
    </xf>
    <xf numFmtId="0" fontId="5" fillId="24" borderId="14" xfId="44" applyFont="1" applyFill="1" applyBorder="1" applyAlignment="1">
      <alignment horizontal="center" vertical="center" wrapText="1"/>
      <protection/>
    </xf>
    <xf numFmtId="0" fontId="5" fillId="24" borderId="15" xfId="44" applyFont="1" applyFill="1" applyBorder="1" applyAlignment="1">
      <alignment horizontal="center" vertical="center" wrapText="1"/>
      <protection/>
    </xf>
    <xf numFmtId="0" fontId="5" fillId="24" borderId="16" xfId="44" applyFont="1" applyFill="1" applyBorder="1" applyAlignment="1">
      <alignment horizontal="center" vertical="center" wrapText="1"/>
      <protection/>
    </xf>
    <xf numFmtId="0" fontId="5" fillId="24" borderId="17" xfId="44" applyFont="1" applyFill="1" applyBorder="1" applyAlignment="1">
      <alignment horizontal="center" vertical="center" wrapText="1"/>
      <protection/>
    </xf>
    <xf numFmtId="0" fontId="5" fillId="24" borderId="18" xfId="44" applyFont="1" applyFill="1" applyBorder="1" applyAlignment="1">
      <alignment vertical="center" wrapText="1"/>
      <protection/>
    </xf>
    <xf numFmtId="0" fontId="6" fillId="0" borderId="19" xfId="44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5" fillId="0" borderId="11" xfId="44" applyFont="1" applyBorder="1" applyAlignment="1">
      <alignment vertical="top" wrapText="1"/>
      <protection/>
    </xf>
    <xf numFmtId="0" fontId="5" fillId="0" borderId="12" xfId="44" applyFont="1" applyBorder="1" applyAlignment="1">
      <alignment vertical="top" wrapText="1"/>
      <protection/>
    </xf>
    <xf numFmtId="0" fontId="5" fillId="0" borderId="0" xfId="44" applyFont="1">
      <alignment/>
      <protection/>
    </xf>
    <xf numFmtId="0" fontId="1" fillId="0" borderId="0" xfId="44" applyFont="1" applyAlignment="1">
      <alignment horizontal="left"/>
      <protection/>
    </xf>
    <xf numFmtId="0" fontId="1" fillId="0" borderId="0" xfId="44" applyAlignment="1">
      <alignment horizontal="left" vertical="center"/>
      <protection/>
    </xf>
    <xf numFmtId="0" fontId="10" fillId="0" borderId="0" xfId="44" applyFont="1" applyAlignment="1">
      <alignment vertical="center"/>
      <protection/>
    </xf>
    <xf numFmtId="0" fontId="10" fillId="0" borderId="0" xfId="44" applyFont="1" applyAlignment="1">
      <alignment vertical="top"/>
      <protection/>
    </xf>
    <xf numFmtId="0" fontId="7" fillId="24" borderId="10" xfId="44" applyFont="1" applyFill="1" applyBorder="1" applyAlignment="1">
      <alignment horizontal="center" vertical="center"/>
      <protection/>
    </xf>
    <xf numFmtId="0" fontId="7" fillId="24" borderId="10" xfId="44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" vertical="center"/>
      <protection/>
    </xf>
    <xf numFmtId="0" fontId="11" fillId="0" borderId="0" xfId="44" applyFont="1" applyAlignment="1">
      <alignment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4" fontId="1" fillId="0" borderId="10" xfId="44" applyNumberFormat="1" applyFont="1" applyBorder="1" applyAlignment="1">
      <alignment horizontal="right" vertical="center"/>
      <protection/>
    </xf>
    <xf numFmtId="0" fontId="1" fillId="0" borderId="11" xfId="44" applyFont="1" applyBorder="1" applyAlignment="1">
      <alignment horizontal="center" vertical="center"/>
      <protection/>
    </xf>
    <xf numFmtId="0" fontId="1" fillId="0" borderId="11" xfId="44" applyFont="1" applyBorder="1" applyAlignment="1">
      <alignment vertical="center"/>
      <protection/>
    </xf>
    <xf numFmtId="4" fontId="1" fillId="0" borderId="11" xfId="44" applyNumberFormat="1" applyFont="1" applyBorder="1" applyAlignment="1">
      <alignment horizontal="right" vertical="center"/>
      <protection/>
    </xf>
    <xf numFmtId="0" fontId="1" fillId="0" borderId="12" xfId="44" applyFont="1" applyBorder="1" applyAlignment="1">
      <alignment horizontal="center" vertical="center"/>
      <protection/>
    </xf>
    <xf numFmtId="0" fontId="1" fillId="0" borderId="12" xfId="44" applyFont="1" applyBorder="1" applyAlignment="1">
      <alignment vertical="center"/>
      <protection/>
    </xf>
    <xf numFmtId="4" fontId="1" fillId="0" borderId="12" xfId="44" applyNumberFormat="1" applyFont="1" applyBorder="1" applyAlignment="1">
      <alignment vertical="center"/>
      <protection/>
    </xf>
    <xf numFmtId="0" fontId="1" fillId="0" borderId="12" xfId="44" applyFont="1" applyBorder="1" applyAlignment="1">
      <alignment vertical="center" wrapText="1"/>
      <protection/>
    </xf>
    <xf numFmtId="0" fontId="1" fillId="0" borderId="13" xfId="44" applyFont="1" applyBorder="1" applyAlignment="1">
      <alignment vertical="center"/>
      <protection/>
    </xf>
    <xf numFmtId="0" fontId="1" fillId="0" borderId="13" xfId="44" applyFont="1" applyBorder="1" applyAlignment="1">
      <alignment horizontal="center" vertical="center"/>
      <protection/>
    </xf>
    <xf numFmtId="4" fontId="1" fillId="0" borderId="20" xfId="44" applyNumberFormat="1" applyFont="1" applyBorder="1" applyAlignment="1">
      <alignment vertical="center"/>
      <protection/>
    </xf>
    <xf numFmtId="0" fontId="12" fillId="25" borderId="12" xfId="44" applyFont="1" applyFill="1" applyBorder="1" applyAlignment="1">
      <alignment horizontal="center" vertical="center"/>
      <protection/>
    </xf>
    <xf numFmtId="0" fontId="12" fillId="25" borderId="13" xfId="44" applyFont="1" applyFill="1" applyBorder="1" applyAlignment="1">
      <alignment vertical="center"/>
      <protection/>
    </xf>
    <xf numFmtId="0" fontId="12" fillId="25" borderId="13" xfId="44" applyFont="1" applyFill="1" applyBorder="1" applyAlignment="1">
      <alignment horizontal="center" vertical="center"/>
      <protection/>
    </xf>
    <xf numFmtId="4" fontId="1" fillId="0" borderId="13" xfId="44" applyNumberFormat="1" applyFont="1" applyBorder="1" applyAlignment="1">
      <alignment horizontal="right" vertical="center"/>
      <protection/>
    </xf>
    <xf numFmtId="4" fontId="1" fillId="0" borderId="12" xfId="44" applyNumberFormat="1" applyFont="1" applyBorder="1" applyAlignment="1">
      <alignment horizontal="right" vertical="center"/>
      <protection/>
    </xf>
    <xf numFmtId="4" fontId="1" fillId="0" borderId="13" xfId="44" applyNumberFormat="1" applyFont="1" applyBorder="1" applyAlignment="1">
      <alignment vertical="center"/>
      <protection/>
    </xf>
    <xf numFmtId="0" fontId="1" fillId="0" borderId="0" xfId="44" applyBorder="1" applyAlignment="1">
      <alignment horizontal="center" vertical="center"/>
      <protection/>
    </xf>
    <xf numFmtId="0" fontId="1" fillId="0" borderId="0" xfId="44" applyBorder="1" applyAlignment="1">
      <alignment vertical="center"/>
      <protection/>
    </xf>
    <xf numFmtId="0" fontId="13" fillId="0" borderId="0" xfId="44" applyFont="1">
      <alignment/>
      <protection/>
    </xf>
    <xf numFmtId="0" fontId="13" fillId="0" borderId="0" xfId="44" applyFont="1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1" fillId="0" borderId="0" xfId="44" applyAlignment="1">
      <alignment horizontal="center" vertical="center"/>
      <protection/>
    </xf>
    <xf numFmtId="0" fontId="15" fillId="0" borderId="10" xfId="44" applyFont="1" applyBorder="1" applyAlignment="1">
      <alignment horizontal="center" vertical="center"/>
      <protection/>
    </xf>
    <xf numFmtId="0" fontId="15" fillId="0" borderId="19" xfId="44" applyFont="1" applyBorder="1" applyAlignment="1">
      <alignment horizontal="center" vertical="center"/>
      <protection/>
    </xf>
    <xf numFmtId="0" fontId="1" fillId="0" borderId="12" xfId="44" applyBorder="1" applyAlignment="1">
      <alignment vertical="center"/>
      <protection/>
    </xf>
    <xf numFmtId="3" fontId="0" fillId="0" borderId="12" xfId="44" applyNumberFormat="1" applyFont="1" applyBorder="1" applyAlignment="1">
      <alignment horizontal="right" vertical="center"/>
      <protection/>
    </xf>
    <xf numFmtId="3" fontId="0" fillId="0" borderId="11" xfId="44" applyNumberFormat="1" applyFont="1" applyBorder="1" applyAlignment="1">
      <alignment horizontal="right" vertical="top" wrapText="1"/>
      <protection/>
    </xf>
    <xf numFmtId="3" fontId="0" fillId="0" borderId="21" xfId="44" applyNumberFormat="1" applyFont="1" applyBorder="1" applyAlignment="1">
      <alignment horizontal="right" vertical="top" wrapText="1"/>
      <protection/>
    </xf>
    <xf numFmtId="3" fontId="0" fillId="0" borderId="12" xfId="44" applyNumberFormat="1" applyFont="1" applyBorder="1" applyAlignment="1">
      <alignment horizontal="right" vertical="top" wrapText="1"/>
      <protection/>
    </xf>
    <xf numFmtId="3" fontId="16" fillId="0" borderId="10" xfId="44" applyNumberFormat="1" applyFont="1" applyBorder="1" applyAlignment="1">
      <alignment horizontal="right" vertical="center"/>
      <protection/>
    </xf>
    <xf numFmtId="3" fontId="7" fillId="0" borderId="10" xfId="44" applyNumberFormat="1" applyFont="1" applyBorder="1" applyAlignment="1">
      <alignment horizontal="right" vertical="center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17" fillId="0" borderId="0" xfId="44" applyFont="1" applyAlignment="1">
      <alignment horizontal="left" vertical="center"/>
      <protection/>
    </xf>
    <xf numFmtId="0" fontId="1" fillId="0" borderId="12" xfId="44" applyBorder="1" applyAlignment="1">
      <alignment horizontal="right" vertical="center"/>
      <protection/>
    </xf>
    <xf numFmtId="0" fontId="0" fillId="0" borderId="11" xfId="44" applyFont="1" applyBorder="1" applyAlignment="1">
      <alignment horizontal="right" vertical="top" wrapText="1"/>
      <protection/>
    </xf>
    <xf numFmtId="0" fontId="0" fillId="0" borderId="12" xfId="44" applyFont="1" applyBorder="1" applyAlignment="1">
      <alignment horizontal="right" vertical="top" wrapText="1"/>
      <protection/>
    </xf>
    <xf numFmtId="3" fontId="1" fillId="0" borderId="13" xfId="44" applyNumberFormat="1" applyBorder="1" applyAlignment="1">
      <alignment horizontal="right" vertical="center"/>
      <protection/>
    </xf>
    <xf numFmtId="3" fontId="0" fillId="0" borderId="13" xfId="44" applyNumberFormat="1" applyFont="1" applyBorder="1" applyAlignment="1">
      <alignment horizontal="right" vertical="top" wrapText="1"/>
      <protection/>
    </xf>
    <xf numFmtId="3" fontId="1" fillId="0" borderId="10" xfId="44" applyNumberFormat="1" applyBorder="1" applyAlignment="1">
      <alignment horizontal="right" vertical="center"/>
      <protection/>
    </xf>
    <xf numFmtId="0" fontId="1" fillId="0" borderId="10" xfId="44" applyBorder="1" applyAlignment="1">
      <alignment vertical="center"/>
      <protection/>
    </xf>
    <xf numFmtId="3" fontId="0" fillId="0" borderId="11" xfId="44" applyNumberFormat="1" applyFont="1" applyBorder="1" applyAlignment="1">
      <alignment vertical="top" wrapText="1"/>
      <protection/>
    </xf>
    <xf numFmtId="3" fontId="0" fillId="0" borderId="12" xfId="44" applyNumberFormat="1" applyFont="1" applyBorder="1" applyAlignment="1">
      <alignment vertical="top" wrapText="1"/>
      <protection/>
    </xf>
    <xf numFmtId="0" fontId="0" fillId="0" borderId="20" xfId="44" applyFont="1" applyBorder="1" applyAlignment="1">
      <alignment vertical="top" wrapText="1"/>
      <protection/>
    </xf>
    <xf numFmtId="3" fontId="0" fillId="0" borderId="20" xfId="44" applyNumberFormat="1" applyFont="1" applyBorder="1" applyAlignment="1">
      <alignment vertical="top" wrapText="1"/>
      <protection/>
    </xf>
    <xf numFmtId="0" fontId="7" fillId="0" borderId="10" xfId="44" applyFont="1" applyBorder="1" applyAlignment="1">
      <alignment vertical="center"/>
      <protection/>
    </xf>
    <xf numFmtId="0" fontId="1" fillId="0" borderId="10" xfId="44" applyBorder="1" applyAlignment="1">
      <alignment horizontal="center" vertical="center"/>
      <protection/>
    </xf>
    <xf numFmtId="0" fontId="1" fillId="0" borderId="10" xfId="44" applyFont="1" applyBorder="1" applyAlignment="1">
      <alignment horizontal="left" vertical="center" indent="1"/>
      <protection/>
    </xf>
    <xf numFmtId="0" fontId="1" fillId="0" borderId="10" xfId="44" applyFont="1" applyBorder="1" applyAlignment="1">
      <alignment horizontal="left" vertical="center" indent="2"/>
      <protection/>
    </xf>
    <xf numFmtId="0" fontId="1" fillId="0" borderId="12" xfId="44" applyFont="1" applyBorder="1" applyAlignment="1">
      <alignment horizontal="left" vertical="center" indent="1"/>
      <protection/>
    </xf>
    <xf numFmtId="0" fontId="1" fillId="0" borderId="12" xfId="44" applyFont="1" applyBorder="1" applyAlignment="1">
      <alignment horizontal="left" vertical="center" indent="2"/>
      <protection/>
    </xf>
    <xf numFmtId="0" fontId="1" fillId="0" borderId="13" xfId="44" applyFont="1" applyBorder="1" applyAlignment="1">
      <alignment horizontal="left" vertical="center" indent="2"/>
      <protection/>
    </xf>
    <xf numFmtId="0" fontId="7" fillId="0" borderId="0" xfId="44" applyFont="1">
      <alignment/>
      <protection/>
    </xf>
    <xf numFmtId="0" fontId="17" fillId="0" borderId="0" xfId="44" applyFont="1">
      <alignment/>
      <protection/>
    </xf>
    <xf numFmtId="0" fontId="3" fillId="0" borderId="0" xfId="44" applyFont="1" applyAlignment="1">
      <alignment vertical="top"/>
      <protection/>
    </xf>
    <xf numFmtId="0" fontId="1" fillId="0" borderId="0" xfId="44" applyAlignment="1">
      <alignment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3" fontId="1" fillId="0" borderId="11" xfId="44" applyNumberFormat="1" applyFont="1" applyBorder="1" applyAlignment="1">
      <alignment vertical="center"/>
      <protection/>
    </xf>
    <xf numFmtId="3" fontId="1" fillId="0" borderId="12" xfId="44" applyNumberFormat="1" applyFont="1" applyBorder="1" applyAlignment="1">
      <alignment vertical="center"/>
      <protection/>
    </xf>
    <xf numFmtId="3" fontId="1" fillId="0" borderId="10" xfId="44" applyNumberFormat="1" applyFont="1" applyBorder="1" applyAlignment="1">
      <alignment vertical="center"/>
      <protection/>
    </xf>
    <xf numFmtId="0" fontId="17" fillId="0" borderId="0" xfId="44" applyFont="1" applyAlignment="1">
      <alignment vertical="center"/>
      <protection/>
    </xf>
    <xf numFmtId="0" fontId="3" fillId="0" borderId="0" xfId="44" applyFont="1" applyAlignment="1">
      <alignment horizontal="center" vertical="center"/>
      <protection/>
    </xf>
    <xf numFmtId="0" fontId="7" fillId="24" borderId="22" xfId="44" applyFont="1" applyFill="1" applyBorder="1" applyAlignment="1">
      <alignment horizontal="center" vertical="center"/>
      <protection/>
    </xf>
    <xf numFmtId="0" fontId="1" fillId="0" borderId="11" xfId="44" applyFont="1" applyBorder="1">
      <alignment/>
      <protection/>
    </xf>
    <xf numFmtId="0" fontId="1" fillId="0" borderId="12" xfId="44" applyFont="1" applyBorder="1">
      <alignment/>
      <protection/>
    </xf>
    <xf numFmtId="0" fontId="1" fillId="0" borderId="13" xfId="44" applyFont="1" applyBorder="1">
      <alignment/>
      <protection/>
    </xf>
    <xf numFmtId="0" fontId="1" fillId="0" borderId="10" xfId="44" applyFont="1" applyBorder="1" applyAlignment="1">
      <alignment vertical="center"/>
      <protection/>
    </xf>
    <xf numFmtId="0" fontId="15" fillId="0" borderId="0" xfId="44" applyFont="1">
      <alignment/>
      <protection/>
    </xf>
    <xf numFmtId="0" fontId="7" fillId="0" borderId="11" xfId="44" applyFont="1" applyBorder="1" applyAlignment="1">
      <alignment horizontal="center" vertical="center"/>
      <protection/>
    </xf>
    <xf numFmtId="0" fontId="7" fillId="0" borderId="12" xfId="44" applyFont="1" applyBorder="1" applyAlignment="1">
      <alignment horizontal="center" vertical="center"/>
      <protection/>
    </xf>
    <xf numFmtId="0" fontId="7" fillId="0" borderId="14" xfId="44" applyFont="1" applyBorder="1" applyAlignment="1">
      <alignment horizontal="center" vertical="center"/>
      <protection/>
    </xf>
    <xf numFmtId="3" fontId="1" fillId="0" borderId="11" xfId="44" applyNumberFormat="1" applyFont="1" applyBorder="1">
      <alignment/>
      <protection/>
    </xf>
    <xf numFmtId="3" fontId="1" fillId="0" borderId="12" xfId="44" applyNumberFormat="1" applyFont="1" applyBorder="1">
      <alignment/>
      <protection/>
    </xf>
    <xf numFmtId="0" fontId="1" fillId="0" borderId="12" xfId="44" applyFont="1" applyBorder="1" applyAlignment="1">
      <alignment wrapText="1"/>
      <protection/>
    </xf>
    <xf numFmtId="0" fontId="1" fillId="0" borderId="20" xfId="44" applyFont="1" applyBorder="1">
      <alignment/>
      <protection/>
    </xf>
    <xf numFmtId="3" fontId="1" fillId="0" borderId="20" xfId="44" applyNumberFormat="1" applyFont="1" applyBorder="1">
      <alignment/>
      <protection/>
    </xf>
    <xf numFmtId="3" fontId="1" fillId="0" borderId="13" xfId="44" applyNumberFormat="1" applyFont="1" applyBorder="1">
      <alignment/>
      <protection/>
    </xf>
    <xf numFmtId="0" fontId="0" fillId="0" borderId="12" xfId="44" applyFont="1" applyBorder="1" applyAlignment="1">
      <alignment vertical="top" wrapText="1"/>
      <protection/>
    </xf>
    <xf numFmtId="0" fontId="0" fillId="0" borderId="0" xfId="44" applyFont="1">
      <alignment/>
      <protection/>
    </xf>
    <xf numFmtId="0" fontId="16" fillId="0" borderId="10" xfId="44" applyFont="1" applyBorder="1" applyAlignment="1">
      <alignment horizontal="center" vertical="center"/>
      <protection/>
    </xf>
    <xf numFmtId="0" fontId="17" fillId="0" borderId="0" xfId="44" applyFont="1" applyBorder="1" applyAlignment="1">
      <alignment horizontal="left" vertical="center"/>
      <protection/>
    </xf>
    <xf numFmtId="0" fontId="7" fillId="24" borderId="10" xfId="44" applyFont="1" applyFill="1" applyBorder="1" applyAlignment="1">
      <alignment horizontal="center" vertical="center"/>
      <protection/>
    </xf>
    <xf numFmtId="0" fontId="7" fillId="24" borderId="23" xfId="44" applyFont="1" applyFill="1" applyBorder="1" applyAlignment="1">
      <alignment horizontal="center" vertical="center" wrapText="1"/>
      <protection/>
    </xf>
    <xf numFmtId="0" fontId="7" fillId="24" borderId="10" xfId="44" applyFont="1" applyFill="1" applyBorder="1" applyAlignment="1">
      <alignment horizontal="right" vertical="center"/>
      <protection/>
    </xf>
    <xf numFmtId="0" fontId="1" fillId="0" borderId="0" xfId="44" applyFont="1" applyBorder="1" applyAlignment="1">
      <alignment horizontal="left"/>
      <protection/>
    </xf>
    <xf numFmtId="0" fontId="2" fillId="0" borderId="0" xfId="44" applyFont="1" applyBorder="1" applyAlignment="1">
      <alignment horizontal="left" vertical="top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5" fillId="24" borderId="10" xfId="44" applyFont="1" applyFill="1" applyBorder="1" applyAlignment="1">
      <alignment horizontal="center" vertical="center" wrapText="1"/>
      <protection/>
    </xf>
    <xf numFmtId="0" fontId="5" fillId="24" borderId="24" xfId="44" applyFont="1" applyFill="1" applyBorder="1" applyAlignment="1">
      <alignment horizontal="center" vertical="center" wrapText="1"/>
      <protection/>
    </xf>
    <xf numFmtId="0" fontId="5" fillId="24" borderId="25" xfId="44" applyFont="1" applyFill="1" applyBorder="1" applyAlignment="1">
      <alignment horizontal="center" vertical="center" wrapText="1"/>
      <protection/>
    </xf>
    <xf numFmtId="0" fontId="5" fillId="24" borderId="15" xfId="44" applyFont="1" applyFill="1" applyBorder="1" applyAlignment="1">
      <alignment horizontal="center" vertical="center" wrapText="1"/>
      <protection/>
    </xf>
    <xf numFmtId="0" fontId="5" fillId="24" borderId="18" xfId="44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vertical="top" wrapText="1"/>
      <protection/>
    </xf>
    <xf numFmtId="0" fontId="5" fillId="24" borderId="26" xfId="44" applyFont="1" applyFill="1" applyBorder="1" applyAlignment="1">
      <alignment horizontal="center" vertical="center" wrapText="1"/>
      <protection/>
    </xf>
    <xf numFmtId="0" fontId="5" fillId="24" borderId="27" xfId="44" applyFont="1" applyFill="1" applyBorder="1" applyAlignment="1">
      <alignment horizontal="center" vertical="center" wrapText="1"/>
      <protection/>
    </xf>
    <xf numFmtId="0" fontId="5" fillId="24" borderId="28" xfId="44" applyFont="1" applyFill="1" applyBorder="1" applyAlignment="1">
      <alignment horizontal="center" vertical="center" wrapText="1"/>
      <protection/>
    </xf>
    <xf numFmtId="0" fontId="5" fillId="24" borderId="29" xfId="44" applyFont="1" applyFill="1" applyBorder="1" applyAlignment="1">
      <alignment horizontal="center" vertical="center" wrapText="1"/>
      <protection/>
    </xf>
    <xf numFmtId="0" fontId="5" fillId="24" borderId="30" xfId="44" applyFont="1" applyFill="1" applyBorder="1" applyAlignment="1">
      <alignment horizontal="center" vertical="center" wrapText="1"/>
      <protection/>
    </xf>
    <xf numFmtId="0" fontId="5" fillId="24" borderId="31" xfId="44" applyFont="1" applyFill="1" applyBorder="1" applyAlignment="1">
      <alignment horizontal="center" vertical="center" wrapText="1"/>
      <protection/>
    </xf>
    <xf numFmtId="0" fontId="5" fillId="24" borderId="14" xfId="44" applyFont="1" applyFill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1" fillId="0" borderId="0" xfId="44" applyBorder="1" applyAlignment="1">
      <alignment vertical="center"/>
      <protection/>
    </xf>
    <xf numFmtId="0" fontId="14" fillId="0" borderId="0" xfId="44" applyFont="1" applyBorder="1" applyAlignment="1">
      <alignment/>
      <protection/>
    </xf>
    <xf numFmtId="0" fontId="14" fillId="0" borderId="0" xfId="44" applyFont="1" applyBorder="1" applyAlignment="1">
      <alignment vertical="top" wrapText="1"/>
      <protection/>
    </xf>
    <xf numFmtId="0" fontId="7" fillId="24" borderId="24" xfId="44" applyFont="1" applyFill="1" applyBorder="1" applyAlignment="1">
      <alignment horizontal="center" vertical="center" wrapText="1"/>
      <protection/>
    </xf>
    <xf numFmtId="0" fontId="5" fillId="24" borderId="32" xfId="44" applyFont="1" applyFill="1" applyBorder="1" applyAlignment="1">
      <alignment horizontal="center" vertical="center" wrapText="1"/>
      <protection/>
    </xf>
    <xf numFmtId="0" fontId="7" fillId="24" borderId="10" xfId="44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30" sqref="E30"/>
    </sheetView>
  </sheetViews>
  <sheetFormatPr defaultColWidth="8.7109375" defaultRowHeight="12.75" customHeight="1"/>
  <cols>
    <col min="1" max="1" width="6.00390625" style="1" customWidth="1"/>
    <col min="2" max="2" width="10.140625" style="1" customWidth="1"/>
    <col min="3" max="3" width="6.00390625" style="1" customWidth="1"/>
    <col min="4" max="4" width="35.7109375" style="1" customWidth="1"/>
    <col min="5" max="5" width="18.00390625" style="1" customWidth="1"/>
    <col min="6" max="7" width="18.00390625" style="2" customWidth="1"/>
    <col min="8" max="16384" width="8.7109375" style="1" customWidth="1"/>
  </cols>
  <sheetData>
    <row r="1" spans="6:7" ht="48.75" customHeight="1">
      <c r="F1" s="121" t="s">
        <v>0</v>
      </c>
      <c r="G1" s="121"/>
    </row>
    <row r="2" spans="1:7" ht="47.25" customHeight="1">
      <c r="A2" s="122" t="s">
        <v>1</v>
      </c>
      <c r="B2" s="122"/>
      <c r="C2" s="122"/>
      <c r="D2" s="122"/>
      <c r="E2" s="122"/>
      <c r="F2" s="122"/>
      <c r="G2" s="122"/>
    </row>
    <row r="3" spans="1:7" ht="9.75" customHeight="1">
      <c r="A3" s="3"/>
      <c r="B3" s="3"/>
      <c r="C3" s="3"/>
      <c r="D3" s="3"/>
      <c r="E3" s="3"/>
      <c r="F3" s="3"/>
      <c r="G3" s="4" t="s">
        <v>2</v>
      </c>
    </row>
    <row r="4" spans="1:7" s="6" customFormat="1" ht="15" customHeight="1">
      <c r="A4" s="123" t="s">
        <v>3</v>
      </c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/>
    </row>
    <row r="5" spans="1:7" s="7" customFormat="1" ht="51" customHeight="1">
      <c r="A5" s="123"/>
      <c r="B5" s="123"/>
      <c r="C5" s="123"/>
      <c r="D5" s="123"/>
      <c r="E5" s="123"/>
      <c r="F5" s="5" t="s">
        <v>9</v>
      </c>
      <c r="G5" s="5" t="s">
        <v>10</v>
      </c>
    </row>
    <row r="6" spans="1:7" s="6" customFormat="1" ht="12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s="6" customFormat="1" ht="12.75" customHeight="1">
      <c r="A7" s="9"/>
      <c r="B7" s="9"/>
      <c r="C7" s="9"/>
      <c r="D7" s="9"/>
      <c r="E7" s="9"/>
      <c r="F7" s="9"/>
      <c r="G7" s="9"/>
    </row>
    <row r="8" spans="1:7" s="6" customFormat="1" ht="12.75" customHeight="1">
      <c r="A8" s="10"/>
      <c r="B8" s="10"/>
      <c r="C8" s="10"/>
      <c r="D8" s="10"/>
      <c r="E8" s="10"/>
      <c r="F8" s="10"/>
      <c r="G8" s="10"/>
    </row>
    <row r="9" spans="1:7" s="6" customFormat="1" ht="12.75" customHeight="1">
      <c r="A9" s="10"/>
      <c r="B9" s="10"/>
      <c r="C9" s="10"/>
      <c r="D9" s="10"/>
      <c r="E9" s="10"/>
      <c r="F9" s="10"/>
      <c r="G9" s="10"/>
    </row>
    <row r="10" spans="1:7" s="6" customFormat="1" ht="12.75" customHeight="1">
      <c r="A10" s="10"/>
      <c r="B10" s="10"/>
      <c r="C10" s="10"/>
      <c r="D10" s="10"/>
      <c r="E10" s="10"/>
      <c r="F10" s="10"/>
      <c r="G10" s="10"/>
    </row>
    <row r="11" spans="1:7" s="6" customFormat="1" ht="12.75" customHeight="1">
      <c r="A11" s="10"/>
      <c r="B11" s="10"/>
      <c r="C11" s="10"/>
      <c r="D11" s="10"/>
      <c r="E11" s="10"/>
      <c r="F11" s="10"/>
      <c r="G11" s="10"/>
    </row>
    <row r="12" spans="1:7" s="6" customFormat="1" ht="12.75" customHeight="1">
      <c r="A12" s="10"/>
      <c r="B12" s="10"/>
      <c r="C12" s="10"/>
      <c r="D12" s="10"/>
      <c r="E12" s="10"/>
      <c r="F12" s="10"/>
      <c r="G12" s="10"/>
    </row>
    <row r="13" spans="1:7" s="6" customFormat="1" ht="12.75" customHeight="1">
      <c r="A13" s="10"/>
      <c r="B13" s="10"/>
      <c r="C13" s="10"/>
      <c r="D13" s="10"/>
      <c r="E13" s="10"/>
      <c r="F13" s="10"/>
      <c r="G13" s="10"/>
    </row>
    <row r="14" spans="1:7" s="6" customFormat="1" ht="12.75" customHeight="1">
      <c r="A14" s="10"/>
      <c r="B14" s="10"/>
      <c r="C14" s="10"/>
      <c r="D14" s="10"/>
      <c r="E14" s="10"/>
      <c r="F14" s="10"/>
      <c r="G14" s="10"/>
    </row>
    <row r="15" spans="1:7" s="6" customFormat="1" ht="12.75" customHeight="1">
      <c r="A15" s="10"/>
      <c r="B15" s="10"/>
      <c r="C15" s="10"/>
      <c r="D15" s="10"/>
      <c r="E15" s="10"/>
      <c r="F15" s="10"/>
      <c r="G15" s="10"/>
    </row>
    <row r="16" spans="1:7" s="6" customFormat="1" ht="12.75" customHeight="1">
      <c r="A16" s="10"/>
      <c r="B16" s="10"/>
      <c r="C16" s="10"/>
      <c r="D16" s="10"/>
      <c r="E16" s="10"/>
      <c r="F16" s="10"/>
      <c r="G16" s="10"/>
    </row>
    <row r="17" spans="1:7" s="6" customFormat="1" ht="12.75" customHeight="1">
      <c r="A17" s="10"/>
      <c r="B17" s="10"/>
      <c r="C17" s="10"/>
      <c r="D17" s="10"/>
      <c r="E17" s="10"/>
      <c r="F17" s="10"/>
      <c r="G17" s="10"/>
    </row>
    <row r="18" spans="1:7" ht="12.75" customHeight="1">
      <c r="A18" s="11"/>
      <c r="B18" s="11"/>
      <c r="C18" s="11"/>
      <c r="D18" s="11"/>
      <c r="E18" s="11"/>
      <c r="F18" s="12"/>
      <c r="G18" s="12"/>
    </row>
    <row r="19" spans="1:7" ht="12.75" customHeight="1">
      <c r="A19" s="119" t="s">
        <v>11</v>
      </c>
      <c r="B19" s="119"/>
      <c r="C19" s="119"/>
      <c r="D19" s="119"/>
      <c r="E19" s="13"/>
      <c r="F19" s="13"/>
      <c r="G19" s="13"/>
    </row>
    <row r="20" spans="2:5" ht="12.75" customHeight="1">
      <c r="B20" s="2"/>
      <c r="C20" s="2"/>
      <c r="D20" s="2"/>
      <c r="E20" s="2"/>
    </row>
    <row r="21" spans="1:5" ht="12.75" customHeight="1">
      <c r="A21" s="120" t="s">
        <v>12</v>
      </c>
      <c r="B21" s="120"/>
      <c r="C21" s="120"/>
      <c r="D21" s="120"/>
      <c r="E21" s="2"/>
    </row>
    <row r="22" spans="2:5" ht="12.75" customHeight="1">
      <c r="B22" s="2"/>
      <c r="C22" s="2"/>
      <c r="D22" s="2"/>
      <c r="E22" s="2"/>
    </row>
    <row r="23" spans="2:5" ht="12.75" customHeight="1">
      <c r="B23" s="2"/>
      <c r="C23" s="2"/>
      <c r="D23" s="2"/>
      <c r="E23" s="2"/>
    </row>
    <row r="24" spans="2:5" ht="12.75" customHeight="1">
      <c r="B24" s="2"/>
      <c r="C24" s="2"/>
      <c r="D24" s="2"/>
      <c r="E24" s="2"/>
    </row>
    <row r="25" spans="2:5" ht="12.75" customHeight="1">
      <c r="B25" s="2"/>
      <c r="C25" s="2"/>
      <c r="D25" s="2"/>
      <c r="E25" s="2"/>
    </row>
    <row r="26" spans="2:5" ht="12.75" customHeight="1">
      <c r="B26" s="2"/>
      <c r="C26" s="2"/>
      <c r="D26" s="2"/>
      <c r="E26" s="2"/>
    </row>
    <row r="27" spans="2:5" ht="12.75" customHeight="1">
      <c r="B27" s="2"/>
      <c r="C27" s="2"/>
      <c r="D27" s="2"/>
      <c r="E27" s="2"/>
    </row>
    <row r="28" spans="2:5" ht="12.75" customHeight="1">
      <c r="B28" s="2"/>
      <c r="C28" s="2"/>
      <c r="D28" s="2"/>
      <c r="E28" s="2"/>
    </row>
    <row r="29" spans="2:5" ht="12.75" customHeight="1">
      <c r="B29" s="2"/>
      <c r="C29" s="2"/>
      <c r="D29" s="2"/>
      <c r="E29" s="2"/>
    </row>
  </sheetData>
  <sheetProtection/>
  <mergeCells count="10">
    <mergeCell ref="A19:D19"/>
    <mergeCell ref="A21:D21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798611111111111" right="0.5402777777777777" top="1.0298611111111111" bottom="0.5902777777777778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4.00390625" style="2" customWidth="1"/>
    <col min="2" max="2" width="8.140625" style="2" customWidth="1"/>
    <col min="3" max="3" width="9.8515625" style="2" customWidth="1"/>
    <col min="4" max="4" width="5.7109375" style="2" customWidth="1"/>
    <col min="5" max="5" width="41.57421875" style="2" customWidth="1"/>
    <col min="6" max="6" width="22.421875" style="2" customWidth="1"/>
    <col min="7" max="16384" width="9.140625" style="2" customWidth="1"/>
  </cols>
  <sheetData>
    <row r="1" ht="48.75" customHeight="1">
      <c r="F1" s="14" t="s">
        <v>134</v>
      </c>
    </row>
    <row r="2" spans="1:10" ht="48" customHeight="1">
      <c r="A2" s="122" t="s">
        <v>135</v>
      </c>
      <c r="B2" s="122"/>
      <c r="C2" s="122"/>
      <c r="D2" s="122"/>
      <c r="E2" s="122"/>
      <c r="F2" s="122"/>
      <c r="G2" s="90"/>
      <c r="I2" s="91"/>
      <c r="J2" s="91"/>
    </row>
    <row r="3" spans="1:10" ht="9.75" customHeight="1">
      <c r="A3" s="92"/>
      <c r="B3" s="92"/>
      <c r="C3" s="92"/>
      <c r="D3" s="92"/>
      <c r="E3" s="92"/>
      <c r="F3" s="4" t="s">
        <v>2</v>
      </c>
      <c r="I3" s="91"/>
      <c r="J3" s="91"/>
    </row>
    <row r="4" spans="1:6" ht="64.5" customHeight="1">
      <c r="A4" s="30" t="s">
        <v>38</v>
      </c>
      <c r="B4" s="30" t="s">
        <v>3</v>
      </c>
      <c r="C4" s="30" t="s">
        <v>14</v>
      </c>
      <c r="D4" s="30" t="s">
        <v>15</v>
      </c>
      <c r="E4" s="30" t="s">
        <v>136</v>
      </c>
      <c r="F4" s="31" t="s">
        <v>137</v>
      </c>
    </row>
    <row r="5" spans="1:6" ht="12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</row>
    <row r="6" spans="1:6" ht="30" customHeight="1">
      <c r="A6" s="38" t="s">
        <v>43</v>
      </c>
      <c r="B6" s="38">
        <v>921</v>
      </c>
      <c r="C6" s="38">
        <v>92109</v>
      </c>
      <c r="D6" s="38">
        <v>2480</v>
      </c>
      <c r="E6" s="38" t="s">
        <v>138</v>
      </c>
      <c r="F6" s="93">
        <v>426560</v>
      </c>
    </row>
    <row r="7" spans="1:6" ht="30" customHeight="1">
      <c r="A7" s="41" t="s">
        <v>46</v>
      </c>
      <c r="B7" s="41">
        <v>921</v>
      </c>
      <c r="C7" s="41">
        <v>92116</v>
      </c>
      <c r="D7" s="41">
        <v>2480</v>
      </c>
      <c r="E7" s="41" t="s">
        <v>139</v>
      </c>
      <c r="F7" s="94">
        <v>155464</v>
      </c>
    </row>
    <row r="8" spans="1:6" ht="30" customHeight="1">
      <c r="A8" s="41" t="s">
        <v>48</v>
      </c>
      <c r="B8" s="41">
        <v>921</v>
      </c>
      <c r="C8" s="41">
        <v>92195</v>
      </c>
      <c r="D8" s="41">
        <v>2480</v>
      </c>
      <c r="E8" s="38" t="s">
        <v>138</v>
      </c>
      <c r="F8" s="94">
        <v>164108</v>
      </c>
    </row>
    <row r="9" spans="1:6" ht="30" customHeight="1">
      <c r="A9" s="136" t="s">
        <v>91</v>
      </c>
      <c r="B9" s="136"/>
      <c r="C9" s="136"/>
      <c r="D9" s="136"/>
      <c r="E9" s="136"/>
      <c r="F9" s="95">
        <f>SUM(F6:F8)</f>
        <v>746132</v>
      </c>
    </row>
    <row r="11" ht="12.75" customHeight="1">
      <c r="A11" s="96" t="s">
        <v>140</v>
      </c>
    </row>
  </sheetData>
  <sheetProtection/>
  <mergeCells count="2">
    <mergeCell ref="A2:F2"/>
    <mergeCell ref="A9:E9"/>
  </mergeCells>
  <printOptions horizontalCentered="1"/>
  <pageMargins left="0.5701388888888889" right="0.5402777777777777" top="2.204861111111111" bottom="0.5902777777777778" header="0.5118055555555555" footer="0.5118055555555555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L4" sqref="L4"/>
    </sheetView>
  </sheetViews>
  <sheetFormatPr defaultColWidth="8.7109375" defaultRowHeight="12.75" customHeight="1"/>
  <cols>
    <col min="1" max="1" width="4.140625" style="1" customWidth="1"/>
    <col min="2" max="2" width="8.140625" style="1" customWidth="1"/>
    <col min="3" max="3" width="10.00390625" style="1" customWidth="1"/>
    <col min="4" max="4" width="4.7109375" style="1" customWidth="1"/>
    <col min="5" max="5" width="26.28125" style="1" customWidth="1"/>
    <col min="6" max="6" width="25.140625" style="1" customWidth="1"/>
    <col min="7" max="7" width="15.7109375" style="1" customWidth="1"/>
    <col min="8" max="16384" width="8.7109375" style="1" customWidth="1"/>
  </cols>
  <sheetData>
    <row r="1" ht="48.75" customHeight="1">
      <c r="G1" s="14" t="s">
        <v>141</v>
      </c>
    </row>
    <row r="2" spans="1:7" ht="48" customHeight="1">
      <c r="A2" s="122" t="s">
        <v>142</v>
      </c>
      <c r="B2" s="122"/>
      <c r="C2" s="122"/>
      <c r="D2" s="122"/>
      <c r="E2" s="122"/>
      <c r="F2" s="122"/>
      <c r="G2" s="122"/>
    </row>
    <row r="3" spans="1:7" ht="9.75" customHeight="1">
      <c r="A3" s="97"/>
      <c r="B3" s="97"/>
      <c r="C3" s="97"/>
      <c r="D3" s="97"/>
      <c r="E3" s="97"/>
      <c r="F3" s="97"/>
      <c r="G3" s="4" t="s">
        <v>2</v>
      </c>
    </row>
    <row r="4" spans="1:7" ht="64.5" customHeight="1">
      <c r="A4" s="30" t="s">
        <v>38</v>
      </c>
      <c r="B4" s="30" t="s">
        <v>3</v>
      </c>
      <c r="C4" s="30" t="s">
        <v>14</v>
      </c>
      <c r="D4" s="98" t="s">
        <v>15</v>
      </c>
      <c r="E4" s="31" t="s">
        <v>143</v>
      </c>
      <c r="F4" s="31" t="s">
        <v>144</v>
      </c>
      <c r="G4" s="31" t="s">
        <v>145</v>
      </c>
    </row>
    <row r="5" spans="1:7" ht="12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</row>
    <row r="6" spans="1:7" ht="30" customHeight="1">
      <c r="A6" s="99"/>
      <c r="B6" s="99"/>
      <c r="C6" s="99"/>
      <c r="D6" s="99"/>
      <c r="E6" s="99"/>
      <c r="F6" s="99"/>
      <c r="G6" s="99"/>
    </row>
    <row r="7" spans="1:7" ht="30" customHeight="1">
      <c r="A7" s="100"/>
      <c r="B7" s="100"/>
      <c r="C7" s="100"/>
      <c r="D7" s="100"/>
      <c r="E7" s="100"/>
      <c r="F7" s="100"/>
      <c r="G7" s="100"/>
    </row>
    <row r="8" spans="1:7" ht="30" customHeight="1">
      <c r="A8" s="100"/>
      <c r="B8" s="100"/>
      <c r="C8" s="100"/>
      <c r="D8" s="100"/>
      <c r="E8" s="100"/>
      <c r="F8" s="100"/>
      <c r="G8" s="100"/>
    </row>
    <row r="9" spans="1:7" ht="30" customHeight="1">
      <c r="A9" s="100"/>
      <c r="B9" s="100"/>
      <c r="C9" s="100"/>
      <c r="D9" s="100"/>
      <c r="E9" s="100"/>
      <c r="F9" s="100"/>
      <c r="G9" s="100"/>
    </row>
    <row r="10" spans="1:7" ht="30" customHeight="1">
      <c r="A10" s="101"/>
      <c r="B10" s="101"/>
      <c r="C10" s="101"/>
      <c r="D10" s="101"/>
      <c r="E10" s="101"/>
      <c r="F10" s="101"/>
      <c r="G10" s="101"/>
    </row>
    <row r="11" spans="1:7" s="2" customFormat="1" ht="30" customHeight="1">
      <c r="A11" s="136" t="s">
        <v>91</v>
      </c>
      <c r="B11" s="136"/>
      <c r="C11" s="136"/>
      <c r="D11" s="136"/>
      <c r="E11" s="136"/>
      <c r="F11" s="102"/>
      <c r="G11" s="102"/>
    </row>
    <row r="13" ht="12.75" customHeight="1">
      <c r="A13" s="96" t="s">
        <v>140</v>
      </c>
    </row>
  </sheetData>
  <sheetProtection/>
  <mergeCells count="2">
    <mergeCell ref="A2:G2"/>
    <mergeCell ref="A11:E11"/>
  </mergeCells>
  <printOptions horizontalCentered="1"/>
  <pageMargins left="0.5701388888888889" right="0.5402777777777777" top="2.204861111111111" bottom="0.5902777777777778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J4" sqref="J4"/>
    </sheetView>
  </sheetViews>
  <sheetFormatPr defaultColWidth="8.7109375" defaultRowHeight="12.75" customHeight="1"/>
  <cols>
    <col min="1" max="1" width="5.28125" style="1" customWidth="1"/>
    <col min="2" max="2" width="8.7109375" style="1" customWidth="1"/>
    <col min="3" max="3" width="11.00390625" style="1" customWidth="1"/>
    <col min="4" max="4" width="5.00390625" style="1" customWidth="1"/>
    <col min="5" max="5" width="43.8515625" style="1" customWidth="1"/>
    <col min="6" max="6" width="19.57421875" style="1" customWidth="1"/>
    <col min="7" max="16384" width="8.7109375" style="1" customWidth="1"/>
  </cols>
  <sheetData>
    <row r="1" ht="48.75" customHeight="1">
      <c r="F1" s="14" t="s">
        <v>146</v>
      </c>
    </row>
    <row r="2" spans="1:7" ht="60" customHeight="1">
      <c r="A2" s="122" t="s">
        <v>147</v>
      </c>
      <c r="B2" s="122"/>
      <c r="C2" s="122"/>
      <c r="D2" s="122"/>
      <c r="E2" s="122"/>
      <c r="F2" s="122"/>
      <c r="G2" s="29"/>
    </row>
    <row r="3" spans="1:6" ht="9.75" customHeight="1">
      <c r="A3" s="92"/>
      <c r="B3" s="92"/>
      <c r="C3" s="92"/>
      <c r="D3" s="92"/>
      <c r="E3" s="92"/>
      <c r="F3" s="4" t="s">
        <v>2</v>
      </c>
    </row>
    <row r="4" spans="1:6" ht="64.5" customHeight="1">
      <c r="A4" s="30" t="s">
        <v>38</v>
      </c>
      <c r="B4" s="30" t="s">
        <v>3</v>
      </c>
      <c r="C4" s="30" t="s">
        <v>14</v>
      </c>
      <c r="D4" s="30" t="s">
        <v>15</v>
      </c>
      <c r="E4" s="31" t="s">
        <v>148</v>
      </c>
      <c r="F4" s="31" t="s">
        <v>149</v>
      </c>
    </row>
    <row r="5" spans="1:6" s="103" customFormat="1" ht="12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</row>
    <row r="6" spans="1:6" ht="30" customHeight="1">
      <c r="A6" s="99"/>
      <c r="B6" s="99"/>
      <c r="C6" s="99"/>
      <c r="D6" s="99"/>
      <c r="E6" s="99"/>
      <c r="F6" s="99"/>
    </row>
    <row r="7" spans="1:6" ht="30" customHeight="1">
      <c r="A7" s="100"/>
      <c r="B7" s="100"/>
      <c r="C7" s="100"/>
      <c r="D7" s="100"/>
      <c r="E7" s="100"/>
      <c r="F7" s="100"/>
    </row>
    <row r="8" spans="1:6" ht="30" customHeight="1">
      <c r="A8" s="100"/>
      <c r="B8" s="100"/>
      <c r="C8" s="100"/>
      <c r="D8" s="100"/>
      <c r="E8" s="100"/>
      <c r="F8" s="100"/>
    </row>
    <row r="9" spans="1:6" ht="30" customHeight="1">
      <c r="A9" s="101"/>
      <c r="B9" s="101"/>
      <c r="C9" s="101"/>
      <c r="D9" s="101"/>
      <c r="E9" s="101"/>
      <c r="F9" s="101"/>
    </row>
    <row r="10" spans="1:6" ht="30" customHeight="1">
      <c r="A10" s="136" t="s">
        <v>91</v>
      </c>
      <c r="B10" s="136"/>
      <c r="C10" s="136"/>
      <c r="D10" s="136"/>
      <c r="E10" s="136"/>
      <c r="F10" s="102"/>
    </row>
    <row r="12" ht="12.75" customHeight="1">
      <c r="A12" s="96" t="s">
        <v>140</v>
      </c>
    </row>
  </sheetData>
  <sheetProtection/>
  <mergeCells count="2">
    <mergeCell ref="A2:F2"/>
    <mergeCell ref="A10:E10"/>
  </mergeCells>
  <printOptions horizontalCentered="1"/>
  <pageMargins left="0.5701388888888889" right="0.5402777777777777" top="2.204861111111111" bottom="0.5902777777777778" header="0.5118055555555555" footer="0.5118055555555555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J9" sqref="J9"/>
    </sheetView>
  </sheetViews>
  <sheetFormatPr defaultColWidth="8.7109375" defaultRowHeight="12.75" customHeight="1"/>
  <cols>
    <col min="1" max="1" width="5.28125" style="1" customWidth="1"/>
    <col min="2" max="2" width="8.7109375" style="1" customWidth="1"/>
    <col min="3" max="3" width="11.00390625" style="1" customWidth="1"/>
    <col min="4" max="4" width="7.421875" style="1" customWidth="1"/>
    <col min="5" max="6" width="43.8515625" style="1" customWidth="1"/>
    <col min="7" max="7" width="19.57421875" style="1" customWidth="1"/>
    <col min="8" max="16384" width="8.7109375" style="1" customWidth="1"/>
  </cols>
  <sheetData>
    <row r="1" ht="48.75" customHeight="1">
      <c r="G1" s="14" t="s">
        <v>150</v>
      </c>
    </row>
    <row r="2" spans="1:8" ht="60" customHeight="1">
      <c r="A2" s="122" t="s">
        <v>151</v>
      </c>
      <c r="B2" s="122"/>
      <c r="C2" s="122"/>
      <c r="D2" s="122"/>
      <c r="E2" s="122"/>
      <c r="F2" s="122"/>
      <c r="G2" s="122"/>
      <c r="H2" s="29"/>
    </row>
    <row r="3" spans="1:7" ht="9.75" customHeight="1">
      <c r="A3" s="92"/>
      <c r="B3" s="92"/>
      <c r="C3" s="92"/>
      <c r="D3" s="92"/>
      <c r="E3" s="92"/>
      <c r="F3" s="92"/>
      <c r="G3" s="4" t="s">
        <v>2</v>
      </c>
    </row>
    <row r="4" spans="1:7" ht="64.5" customHeight="1">
      <c r="A4" s="30" t="s">
        <v>38</v>
      </c>
      <c r="B4" s="30" t="s">
        <v>3</v>
      </c>
      <c r="C4" s="30" t="s">
        <v>14</v>
      </c>
      <c r="D4" s="30" t="s">
        <v>15</v>
      </c>
      <c r="E4" s="31" t="s">
        <v>148</v>
      </c>
      <c r="F4" s="31" t="s">
        <v>152</v>
      </c>
      <c r="G4" s="31" t="s">
        <v>137</v>
      </c>
    </row>
    <row r="5" spans="1:7" s="103" customFormat="1" ht="12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</row>
    <row r="6" spans="1:7" ht="30" customHeight="1">
      <c r="A6" s="99"/>
      <c r="B6" s="99"/>
      <c r="C6" s="99"/>
      <c r="D6" s="104">
        <v>2710</v>
      </c>
      <c r="E6" s="99"/>
      <c r="F6" s="99"/>
      <c r="G6" s="99"/>
    </row>
    <row r="7" spans="1:7" ht="30" customHeight="1">
      <c r="A7" s="100"/>
      <c r="B7" s="100"/>
      <c r="C7" s="100"/>
      <c r="D7" s="105">
        <v>6300</v>
      </c>
      <c r="E7" s="100"/>
      <c r="F7" s="100"/>
      <c r="G7" s="100"/>
    </row>
    <row r="8" spans="1:7" ht="30" customHeight="1">
      <c r="A8" s="100"/>
      <c r="B8" s="100"/>
      <c r="C8" s="100"/>
      <c r="D8" s="100"/>
      <c r="E8" s="100"/>
      <c r="F8" s="100"/>
      <c r="G8" s="100"/>
    </row>
    <row r="9" spans="1:7" ht="30" customHeight="1">
      <c r="A9" s="101"/>
      <c r="B9" s="101"/>
      <c r="C9" s="101"/>
      <c r="D9" s="101"/>
      <c r="E9" s="101"/>
      <c r="F9" s="101"/>
      <c r="G9" s="101"/>
    </row>
    <row r="10" spans="1:7" ht="30" customHeight="1">
      <c r="A10" s="136" t="s">
        <v>91</v>
      </c>
      <c r="B10" s="136"/>
      <c r="C10" s="136"/>
      <c r="D10" s="136"/>
      <c r="E10" s="136"/>
      <c r="F10" s="106"/>
      <c r="G10" s="102"/>
    </row>
    <row r="12" ht="12.75" customHeight="1">
      <c r="A12" s="96" t="s">
        <v>140</v>
      </c>
    </row>
  </sheetData>
  <sheetProtection/>
  <mergeCells count="2">
    <mergeCell ref="A2:G2"/>
    <mergeCell ref="A10:E10"/>
  </mergeCells>
  <printOptions horizontalCentered="1"/>
  <pageMargins left="0.5701388888888889" right="0.5402777777777777" top="2.204861111111111" bottom="0.5902777777777778" header="0.5118055555555555" footer="0.5118055555555555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1" sqref="A11"/>
    </sheetView>
  </sheetViews>
  <sheetFormatPr defaultColWidth="8.7109375" defaultRowHeight="12.75" customHeight="1"/>
  <cols>
    <col min="1" max="1" width="5.28125" style="1" customWidth="1"/>
    <col min="2" max="2" width="8.7109375" style="1" customWidth="1"/>
    <col min="3" max="3" width="11.00390625" style="1" customWidth="1"/>
    <col min="4" max="4" width="5.00390625" style="1" customWidth="1"/>
    <col min="5" max="5" width="43.8515625" style="1" customWidth="1"/>
    <col min="6" max="6" width="19.57421875" style="1" customWidth="1"/>
    <col min="7" max="16384" width="8.7109375" style="1" customWidth="1"/>
  </cols>
  <sheetData>
    <row r="1" ht="48.75" customHeight="1">
      <c r="F1" s="14" t="s">
        <v>153</v>
      </c>
    </row>
    <row r="2" spans="1:7" ht="60" customHeight="1">
      <c r="A2" s="122" t="s">
        <v>154</v>
      </c>
      <c r="B2" s="122"/>
      <c r="C2" s="122"/>
      <c r="D2" s="122"/>
      <c r="E2" s="122"/>
      <c r="F2" s="122"/>
      <c r="G2" s="29"/>
    </row>
    <row r="3" spans="1:6" ht="9.75" customHeight="1">
      <c r="A3" s="92"/>
      <c r="B3" s="92"/>
      <c r="C3" s="92"/>
      <c r="D3" s="92"/>
      <c r="E3" s="92"/>
      <c r="F3" s="4" t="s">
        <v>2</v>
      </c>
    </row>
    <row r="4" spans="1:6" ht="64.5" customHeight="1">
      <c r="A4" s="30" t="s">
        <v>38</v>
      </c>
      <c r="B4" s="30" t="s">
        <v>3</v>
      </c>
      <c r="C4" s="30" t="s">
        <v>14</v>
      </c>
      <c r="D4" s="30" t="s">
        <v>15</v>
      </c>
      <c r="E4" s="30" t="s">
        <v>155</v>
      </c>
      <c r="F4" s="31" t="s">
        <v>137</v>
      </c>
    </row>
    <row r="5" spans="1:6" s="103" customFormat="1" ht="12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</row>
    <row r="6" spans="1:6" ht="30" customHeight="1">
      <c r="A6" s="99" t="s">
        <v>43</v>
      </c>
      <c r="B6" s="99">
        <v>750</v>
      </c>
      <c r="C6" s="99">
        <v>75095</v>
      </c>
      <c r="D6" s="99">
        <v>2820</v>
      </c>
      <c r="E6" s="99" t="s">
        <v>156</v>
      </c>
      <c r="F6" s="107">
        <v>28000</v>
      </c>
    </row>
    <row r="7" spans="1:6" ht="30" customHeight="1">
      <c r="A7" s="100" t="s">
        <v>46</v>
      </c>
      <c r="B7" s="100">
        <v>754</v>
      </c>
      <c r="C7" s="100">
        <v>75412</v>
      </c>
      <c r="D7" s="100">
        <v>2820</v>
      </c>
      <c r="E7" s="100" t="s">
        <v>157</v>
      </c>
      <c r="F7" s="108">
        <v>30000</v>
      </c>
    </row>
    <row r="8" spans="1:6" ht="30" customHeight="1">
      <c r="A8" s="100" t="s">
        <v>48</v>
      </c>
      <c r="B8" s="100">
        <v>801</v>
      </c>
      <c r="C8" s="100">
        <v>80104</v>
      </c>
      <c r="D8" s="100">
        <v>2820</v>
      </c>
      <c r="E8" s="109" t="s">
        <v>158</v>
      </c>
      <c r="F8" s="108">
        <v>166400</v>
      </c>
    </row>
    <row r="9" spans="1:6" ht="30" customHeight="1">
      <c r="A9" s="110" t="s">
        <v>51</v>
      </c>
      <c r="B9" s="110">
        <v>852</v>
      </c>
      <c r="C9" s="110">
        <v>85203</v>
      </c>
      <c r="D9" s="110">
        <v>2830</v>
      </c>
      <c r="E9" s="110" t="s">
        <v>159</v>
      </c>
      <c r="F9" s="111">
        <v>162000</v>
      </c>
    </row>
    <row r="10" spans="1:6" ht="30" customHeight="1">
      <c r="A10" s="101" t="s">
        <v>54</v>
      </c>
      <c r="B10" s="101">
        <v>926</v>
      </c>
      <c r="C10" s="101">
        <v>92695</v>
      </c>
      <c r="D10" s="101">
        <v>2820</v>
      </c>
      <c r="E10" s="101" t="s">
        <v>160</v>
      </c>
      <c r="F10" s="112">
        <v>210000</v>
      </c>
    </row>
    <row r="11" spans="1:6" ht="30" customHeight="1">
      <c r="A11" s="136" t="s">
        <v>91</v>
      </c>
      <c r="B11" s="136"/>
      <c r="C11" s="136"/>
      <c r="D11" s="136"/>
      <c r="E11" s="136"/>
      <c r="F11" s="95">
        <f>SUM(F6:F10)</f>
        <v>596400</v>
      </c>
    </row>
    <row r="13" ht="12.75" customHeight="1">
      <c r="A13" s="96" t="s">
        <v>140</v>
      </c>
    </row>
  </sheetData>
  <sheetProtection/>
  <mergeCells count="2">
    <mergeCell ref="A2:F2"/>
    <mergeCell ref="A11:E11"/>
  </mergeCells>
  <printOptions horizontalCentered="1"/>
  <pageMargins left="0.5701388888888889" right="0.5402777777777777" top="2.204861111111111" bottom="0.590277777777777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showGridLines="0" tabSelected="1" zoomScalePageLayoutView="0" workbookViewId="0" topLeftCell="H1">
      <selection activeCell="A2" sqref="A2:R2"/>
    </sheetView>
  </sheetViews>
  <sheetFormatPr defaultColWidth="8.7109375" defaultRowHeight="12.75" customHeight="1"/>
  <cols>
    <col min="1" max="1" width="5.8515625" style="1" customWidth="1"/>
    <col min="2" max="2" width="8.8515625" style="1" customWidth="1"/>
    <col min="3" max="3" width="4.8515625" style="1" customWidth="1"/>
    <col min="4" max="4" width="20.7109375" style="1" customWidth="1"/>
    <col min="5" max="5" width="9.8515625" style="1" customWidth="1"/>
    <col min="6" max="6" width="9.8515625" style="2" customWidth="1"/>
    <col min="7" max="7" width="15.7109375" style="2" customWidth="1"/>
    <col min="8" max="8" width="14.7109375" style="2" customWidth="1"/>
    <col min="9" max="9" width="9.8515625" style="2" customWidth="1"/>
    <col min="10" max="10" width="13.28125" style="2" customWidth="1"/>
    <col min="11" max="11" width="15.00390625" style="2" customWidth="1"/>
    <col min="12" max="12" width="11.57421875" style="2" customWidth="1"/>
    <col min="13" max="13" width="14.28125" style="2" customWidth="1"/>
    <col min="14" max="14" width="10.421875" style="2" customWidth="1"/>
    <col min="15" max="15" width="13.57421875" style="2" customWidth="1"/>
    <col min="16" max="16" width="14.57421875" style="2" customWidth="1"/>
    <col min="17" max="17" width="10.140625" style="1" customWidth="1"/>
    <col min="18" max="18" width="10.57421875" style="1" customWidth="1"/>
    <col min="19" max="16384" width="8.7109375" style="1" customWidth="1"/>
  </cols>
  <sheetData>
    <row r="1" spans="13:18" ht="48.75" customHeight="1">
      <c r="M1" s="128"/>
      <c r="N1" s="128"/>
      <c r="O1" s="14"/>
      <c r="P1" s="14"/>
      <c r="Q1" s="128" t="s">
        <v>229</v>
      </c>
      <c r="R1" s="128"/>
    </row>
    <row r="2" spans="1:18" ht="47.25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6" ht="9.75" customHeight="1">
      <c r="A3" s="3"/>
      <c r="B3" s="3"/>
      <c r="C3" s="3"/>
      <c r="D3" s="3"/>
      <c r="E3" s="3"/>
      <c r="F3" s="3"/>
      <c r="G3" s="3"/>
      <c r="H3" s="3"/>
      <c r="I3" s="15"/>
      <c r="J3" s="15"/>
      <c r="N3" s="4" t="s">
        <v>2</v>
      </c>
      <c r="O3" s="4"/>
      <c r="P3" s="4"/>
    </row>
    <row r="4" spans="1:18" s="6" customFormat="1" ht="15" customHeight="1">
      <c r="A4" s="129" t="s">
        <v>3</v>
      </c>
      <c r="B4" s="130" t="s">
        <v>14</v>
      </c>
      <c r="C4" s="130" t="s">
        <v>15</v>
      </c>
      <c r="D4" s="131" t="s">
        <v>16</v>
      </c>
      <c r="E4" s="124" t="s">
        <v>7</v>
      </c>
      <c r="F4" s="124" t="s">
        <v>8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s="6" customFormat="1" ht="12" customHeight="1">
      <c r="A5" s="129"/>
      <c r="B5" s="130"/>
      <c r="C5" s="130"/>
      <c r="D5" s="131"/>
      <c r="E5" s="124"/>
      <c r="F5" s="125" t="s">
        <v>17</v>
      </c>
      <c r="G5" s="133" t="s">
        <v>8</v>
      </c>
      <c r="H5" s="133"/>
      <c r="I5" s="133"/>
      <c r="J5" s="133"/>
      <c r="K5" s="133"/>
      <c r="L5" s="133"/>
      <c r="M5" s="133"/>
      <c r="N5" s="125" t="s">
        <v>18</v>
      </c>
      <c r="O5" s="134" t="s">
        <v>8</v>
      </c>
      <c r="P5" s="134"/>
      <c r="Q5" s="134"/>
      <c r="R5" s="134"/>
    </row>
    <row r="6" spans="1:18" s="6" customFormat="1" ht="36" customHeight="1">
      <c r="A6" s="129"/>
      <c r="B6" s="130"/>
      <c r="C6" s="130"/>
      <c r="D6" s="131"/>
      <c r="E6" s="124"/>
      <c r="F6" s="125"/>
      <c r="G6" s="135" t="s">
        <v>19</v>
      </c>
      <c r="H6" s="135"/>
      <c r="I6" s="126" t="s">
        <v>20</v>
      </c>
      <c r="J6" s="126" t="s">
        <v>21</v>
      </c>
      <c r="K6" s="126" t="s">
        <v>22</v>
      </c>
      <c r="L6" s="126" t="s">
        <v>23</v>
      </c>
      <c r="M6" s="127" t="s">
        <v>24</v>
      </c>
      <c r="N6" s="125"/>
      <c r="O6" s="127" t="s">
        <v>25</v>
      </c>
      <c r="P6" s="18" t="s">
        <v>26</v>
      </c>
      <c r="Q6" s="127" t="s">
        <v>27</v>
      </c>
      <c r="R6" s="132" t="s">
        <v>28</v>
      </c>
    </row>
    <row r="7" spans="1:18" s="7" customFormat="1" ht="167.25" customHeight="1">
      <c r="A7" s="129"/>
      <c r="B7" s="130"/>
      <c r="C7" s="130"/>
      <c r="D7" s="131"/>
      <c r="E7" s="124"/>
      <c r="F7" s="125"/>
      <c r="G7" s="19" t="s">
        <v>29</v>
      </c>
      <c r="H7" s="17" t="s">
        <v>30</v>
      </c>
      <c r="I7" s="126"/>
      <c r="J7" s="126"/>
      <c r="K7" s="126"/>
      <c r="L7" s="126"/>
      <c r="M7" s="127"/>
      <c r="N7" s="125"/>
      <c r="O7" s="127"/>
      <c r="P7" s="20" t="s">
        <v>31</v>
      </c>
      <c r="Q7" s="127"/>
      <c r="R7" s="132"/>
    </row>
    <row r="8" spans="1:18" s="6" customFormat="1" ht="12.7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</row>
    <row r="9" spans="1:18" s="25" customFormat="1" ht="12.75" customHeight="1">
      <c r="A9" s="22" t="s">
        <v>32</v>
      </c>
      <c r="B9" s="23"/>
      <c r="C9" s="23"/>
      <c r="D9" s="23" t="s">
        <v>161</v>
      </c>
      <c r="E9" s="23">
        <f>SUM(E10:E12)</f>
        <v>198980</v>
      </c>
      <c r="F9" s="23">
        <f>SUM(F10:F12)</f>
        <v>48980</v>
      </c>
      <c r="G9" s="23">
        <f>SUM(G10:G12)</f>
        <v>3000</v>
      </c>
      <c r="H9" s="23">
        <f>SUM(H10:H12)</f>
        <v>45980</v>
      </c>
      <c r="I9" s="23"/>
      <c r="J9" s="23">
        <f>SUM(J10:J12)</f>
        <v>0</v>
      </c>
      <c r="K9" s="23"/>
      <c r="L9" s="23"/>
      <c r="M9" s="23"/>
      <c r="N9" s="23">
        <f>SUM(N10:N12)</f>
        <v>150000</v>
      </c>
      <c r="O9" s="23">
        <f>SUM(O10:O12)</f>
        <v>150000</v>
      </c>
      <c r="P9" s="24"/>
      <c r="Q9" s="24"/>
      <c r="R9" s="24"/>
    </row>
    <row r="10" spans="1:18" s="6" customFormat="1" ht="12.75" customHeight="1">
      <c r="A10" s="10"/>
      <c r="B10" s="10" t="s">
        <v>33</v>
      </c>
      <c r="C10" s="10"/>
      <c r="D10" s="10" t="s">
        <v>162</v>
      </c>
      <c r="E10" s="10">
        <v>195000</v>
      </c>
      <c r="F10" s="10">
        <v>45000</v>
      </c>
      <c r="G10" s="10">
        <f>3000</f>
        <v>3000</v>
      </c>
      <c r="H10" s="10">
        <v>42000</v>
      </c>
      <c r="I10" s="10"/>
      <c r="J10" s="10"/>
      <c r="K10" s="10"/>
      <c r="L10" s="10"/>
      <c r="M10" s="10"/>
      <c r="N10" s="10">
        <v>150000</v>
      </c>
      <c r="O10" s="10">
        <v>150000</v>
      </c>
      <c r="P10" s="10"/>
      <c r="Q10" s="10"/>
      <c r="R10" s="10"/>
    </row>
    <row r="11" spans="1:18" s="6" customFormat="1" ht="12.75" customHeight="1">
      <c r="A11" s="10"/>
      <c r="B11" s="10" t="s">
        <v>34</v>
      </c>
      <c r="C11" s="10"/>
      <c r="D11" s="10" t="s">
        <v>163</v>
      </c>
      <c r="E11" s="10">
        <v>2480</v>
      </c>
      <c r="F11" s="10">
        <v>2480</v>
      </c>
      <c r="G11" s="10"/>
      <c r="H11" s="10">
        <v>2480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6" customFormat="1" ht="12.75" customHeight="1">
      <c r="A12" s="10"/>
      <c r="B12" s="10" t="s">
        <v>35</v>
      </c>
      <c r="C12" s="10"/>
      <c r="D12" s="10" t="s">
        <v>164</v>
      </c>
      <c r="E12" s="10">
        <v>1500</v>
      </c>
      <c r="F12" s="10">
        <v>1500</v>
      </c>
      <c r="G12" s="10"/>
      <c r="H12" s="10">
        <v>1500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25" customFormat="1" ht="51">
      <c r="A13" s="24">
        <v>400</v>
      </c>
      <c r="B13" s="24"/>
      <c r="C13" s="24"/>
      <c r="D13" s="24" t="s">
        <v>165</v>
      </c>
      <c r="E13" s="24">
        <f>SUM(E14)</f>
        <v>1213029</v>
      </c>
      <c r="F13" s="24">
        <f>F14</f>
        <v>443029</v>
      </c>
      <c r="G13" s="24">
        <f>G14</f>
        <v>111199</v>
      </c>
      <c r="H13" s="24">
        <f>SUM(H14)</f>
        <v>330550</v>
      </c>
      <c r="I13" s="24"/>
      <c r="J13" s="24">
        <f>J14</f>
        <v>1280</v>
      </c>
      <c r="K13" s="24"/>
      <c r="L13" s="24"/>
      <c r="M13" s="24"/>
      <c r="N13" s="24">
        <f>N14</f>
        <v>770000</v>
      </c>
      <c r="O13" s="24">
        <f>O14</f>
        <v>770000</v>
      </c>
      <c r="P13" s="24">
        <v>600000</v>
      </c>
      <c r="Q13" s="24"/>
      <c r="R13" s="24"/>
    </row>
    <row r="14" spans="1:18" s="6" customFormat="1" ht="12.75" customHeight="1">
      <c r="A14" s="10"/>
      <c r="B14" s="10">
        <v>40002</v>
      </c>
      <c r="C14" s="10"/>
      <c r="D14" s="10" t="s">
        <v>166</v>
      </c>
      <c r="E14" s="10">
        <f>G14+H14+J14+N14</f>
        <v>1213029</v>
      </c>
      <c r="F14" s="10">
        <v>443029</v>
      </c>
      <c r="G14" s="10">
        <f>95124+16075</f>
        <v>111199</v>
      </c>
      <c r="H14" s="10">
        <v>330550</v>
      </c>
      <c r="I14" s="10"/>
      <c r="J14" s="10">
        <v>1280</v>
      </c>
      <c r="K14" s="10"/>
      <c r="L14" s="10"/>
      <c r="M14" s="10"/>
      <c r="N14" s="10">
        <v>770000</v>
      </c>
      <c r="O14" s="10">
        <v>770000</v>
      </c>
      <c r="P14" s="10">
        <v>600000</v>
      </c>
      <c r="Q14" s="10"/>
      <c r="R14" s="10"/>
    </row>
    <row r="15" spans="1:18" s="25" customFormat="1" ht="12.75" customHeight="1">
      <c r="A15" s="24">
        <v>600</v>
      </c>
      <c r="B15" s="24"/>
      <c r="C15" s="24"/>
      <c r="D15" s="24" t="s">
        <v>167</v>
      </c>
      <c r="E15" s="24">
        <f>SUM(E16:E17)</f>
        <v>693257</v>
      </c>
      <c r="F15" s="24">
        <f>SUM(F16:F17)</f>
        <v>443257</v>
      </c>
      <c r="G15" s="24">
        <f>SUM(G16:G17)</f>
        <v>3700</v>
      </c>
      <c r="H15" s="24">
        <v>439557</v>
      </c>
      <c r="I15" s="24"/>
      <c r="J15" s="24"/>
      <c r="K15" s="24"/>
      <c r="L15" s="24"/>
      <c r="M15" s="24"/>
      <c r="N15" s="24">
        <f>N16</f>
        <v>250000</v>
      </c>
      <c r="O15" s="24">
        <f>O16</f>
        <v>250000</v>
      </c>
      <c r="P15" s="24"/>
      <c r="Q15" s="24"/>
      <c r="R15" s="24"/>
    </row>
    <row r="16" spans="1:18" s="6" customFormat="1" ht="25.5">
      <c r="A16" s="10"/>
      <c r="B16" s="10">
        <v>60014</v>
      </c>
      <c r="C16" s="10"/>
      <c r="D16" s="10" t="s">
        <v>168</v>
      </c>
      <c r="E16" s="10">
        <v>250000</v>
      </c>
      <c r="F16" s="10"/>
      <c r="G16" s="10"/>
      <c r="H16" s="10"/>
      <c r="I16" s="10"/>
      <c r="J16" s="10"/>
      <c r="K16" s="10"/>
      <c r="L16" s="10"/>
      <c r="M16" s="10"/>
      <c r="N16" s="10">
        <v>250000</v>
      </c>
      <c r="O16" s="10">
        <v>250000</v>
      </c>
      <c r="P16" s="10"/>
      <c r="Q16" s="10"/>
      <c r="R16" s="10"/>
    </row>
    <row r="17" spans="1:18" s="6" customFormat="1" ht="12.75" customHeight="1">
      <c r="A17" s="10"/>
      <c r="B17" s="10">
        <v>60016</v>
      </c>
      <c r="C17" s="10"/>
      <c r="D17" s="10" t="s">
        <v>169</v>
      </c>
      <c r="E17" s="10">
        <v>443257</v>
      </c>
      <c r="F17" s="10">
        <v>443257</v>
      </c>
      <c r="G17" s="10">
        <f>3000+700</f>
        <v>3700</v>
      </c>
      <c r="H17" s="10">
        <v>439557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25" customFormat="1" ht="12.75" customHeight="1">
      <c r="A18" s="24">
        <v>630</v>
      </c>
      <c r="B18" s="24"/>
      <c r="C18" s="24"/>
      <c r="D18" s="24" t="s">
        <v>170</v>
      </c>
      <c r="E18" s="24">
        <f>E19</f>
        <v>45000</v>
      </c>
      <c r="F18" s="24">
        <f>F19</f>
        <v>45000</v>
      </c>
      <c r="G18" s="24"/>
      <c r="H18" s="24">
        <f>H19</f>
        <v>45000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s="6" customFormat="1" ht="12.75" customHeight="1">
      <c r="A19" s="10"/>
      <c r="B19" s="10">
        <v>63095</v>
      </c>
      <c r="C19" s="10"/>
      <c r="D19" s="10" t="s">
        <v>164</v>
      </c>
      <c r="E19" s="10">
        <v>45000</v>
      </c>
      <c r="F19" s="10">
        <v>45000</v>
      </c>
      <c r="G19" s="10"/>
      <c r="H19" s="10">
        <v>45000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25" customFormat="1" ht="25.5">
      <c r="A20" s="24">
        <v>700</v>
      </c>
      <c r="B20" s="24"/>
      <c r="C20" s="24"/>
      <c r="D20" s="24" t="s">
        <v>171</v>
      </c>
      <c r="E20" s="24">
        <f>SUM(E21:E22)</f>
        <v>616650</v>
      </c>
      <c r="F20" s="24">
        <f>SUM(F21:F22)</f>
        <v>616650</v>
      </c>
      <c r="G20" s="24">
        <f>SUM(G21:G22)</f>
        <v>6300</v>
      </c>
      <c r="H20" s="24">
        <f>SUM(H21:H22)</f>
        <v>610350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6" customFormat="1" ht="25.5">
      <c r="A21" s="10"/>
      <c r="B21" s="10">
        <v>70005</v>
      </c>
      <c r="C21" s="10"/>
      <c r="D21" s="10" t="s">
        <v>172</v>
      </c>
      <c r="E21" s="10">
        <v>366450</v>
      </c>
      <c r="F21" s="10">
        <v>366450</v>
      </c>
      <c r="G21" s="10">
        <f>6000+300</f>
        <v>6300</v>
      </c>
      <c r="H21" s="10">
        <v>360150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6" customFormat="1" ht="12.75" customHeight="1">
      <c r="A22" s="10"/>
      <c r="B22" s="10">
        <v>70095</v>
      </c>
      <c r="C22" s="10"/>
      <c r="D22" s="10" t="s">
        <v>164</v>
      </c>
      <c r="E22" s="10">
        <v>250200</v>
      </c>
      <c r="F22" s="10">
        <v>250200</v>
      </c>
      <c r="G22" s="10"/>
      <c r="H22" s="10">
        <v>250200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25" customFormat="1" ht="12.75" customHeight="1">
      <c r="A23" s="24">
        <v>710</v>
      </c>
      <c r="B23" s="24"/>
      <c r="C23" s="24"/>
      <c r="D23" s="24" t="s">
        <v>173</v>
      </c>
      <c r="E23" s="24">
        <f>E24</f>
        <v>30000</v>
      </c>
      <c r="F23" s="24">
        <f>F24</f>
        <v>30000</v>
      </c>
      <c r="G23" s="24"/>
      <c r="H23" s="24">
        <f>H24</f>
        <v>30000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6" customFormat="1" ht="38.25">
      <c r="A24" s="10"/>
      <c r="B24" s="10">
        <v>71004</v>
      </c>
      <c r="C24" s="10"/>
      <c r="D24" s="10" t="s">
        <v>174</v>
      </c>
      <c r="E24" s="10">
        <v>30000</v>
      </c>
      <c r="F24" s="10">
        <v>30000</v>
      </c>
      <c r="G24" s="10"/>
      <c r="H24" s="10">
        <v>30000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25" customFormat="1" ht="25.5">
      <c r="A25" s="24">
        <v>750</v>
      </c>
      <c r="B25" s="24"/>
      <c r="C25" s="24"/>
      <c r="D25" s="24" t="s">
        <v>175</v>
      </c>
      <c r="E25" s="24">
        <f>SUM(E26:E30)</f>
        <v>2889563</v>
      </c>
      <c r="F25" s="24">
        <f>SUM(F26:F30)</f>
        <v>2889563</v>
      </c>
      <c r="G25" s="24">
        <f>SUM(G27:G30)</f>
        <v>1894740</v>
      </c>
      <c r="H25" s="24">
        <f>SUM(H26:H30)</f>
        <v>834223</v>
      </c>
      <c r="I25" s="24">
        <f>SUM(I27:I30)</f>
        <v>28000</v>
      </c>
      <c r="J25" s="24">
        <f>SUM(J27:J30)</f>
        <v>132600</v>
      </c>
      <c r="K25" s="24"/>
      <c r="L25" s="24"/>
      <c r="M25" s="24"/>
      <c r="N25" s="24"/>
      <c r="O25" s="24"/>
      <c r="P25" s="24"/>
      <c r="Q25" s="24"/>
      <c r="R25" s="24"/>
    </row>
    <row r="26" spans="1:18" s="114" customFormat="1" ht="12.75">
      <c r="A26" s="113"/>
      <c r="B26" s="113">
        <v>75011</v>
      </c>
      <c r="C26" s="113"/>
      <c r="D26" s="113" t="s">
        <v>228</v>
      </c>
      <c r="E26" s="113">
        <v>49800</v>
      </c>
      <c r="F26" s="113">
        <v>49800</v>
      </c>
      <c r="G26" s="113"/>
      <c r="H26" s="113">
        <v>49800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s="6" customFormat="1" ht="12.75" customHeight="1">
      <c r="A27" s="10"/>
      <c r="B27" s="10">
        <v>75022</v>
      </c>
      <c r="C27" s="10"/>
      <c r="D27" s="10" t="s">
        <v>176</v>
      </c>
      <c r="E27" s="10">
        <v>104500</v>
      </c>
      <c r="F27" s="10">
        <v>104500</v>
      </c>
      <c r="G27" s="10"/>
      <c r="H27" s="10">
        <v>14500</v>
      </c>
      <c r="I27" s="10"/>
      <c r="J27" s="10">
        <v>90000</v>
      </c>
      <c r="K27" s="10"/>
      <c r="L27" s="10"/>
      <c r="M27" s="10"/>
      <c r="N27" s="10"/>
      <c r="O27" s="10"/>
      <c r="P27" s="10"/>
      <c r="Q27" s="10"/>
      <c r="R27" s="10"/>
    </row>
    <row r="28" spans="1:18" s="6" customFormat="1" ht="12.75" customHeight="1">
      <c r="A28" s="10"/>
      <c r="B28" s="10">
        <v>75023</v>
      </c>
      <c r="C28" s="10"/>
      <c r="D28" s="10" t="s">
        <v>177</v>
      </c>
      <c r="E28" s="10">
        <v>2108169</v>
      </c>
      <c r="F28" s="10">
        <v>2108169</v>
      </c>
      <c r="G28" s="10">
        <f>1269614+206532</f>
        <v>1476146</v>
      </c>
      <c r="H28" s="10">
        <v>631423</v>
      </c>
      <c r="I28" s="10"/>
      <c r="J28" s="10">
        <v>600</v>
      </c>
      <c r="K28" s="10"/>
      <c r="L28" s="10"/>
      <c r="M28" s="10"/>
      <c r="N28" s="10"/>
      <c r="O28" s="10"/>
      <c r="P28" s="10"/>
      <c r="Q28" s="10"/>
      <c r="R28" s="10"/>
    </row>
    <row r="29" spans="1:18" s="6" customFormat="1" ht="38.25">
      <c r="A29" s="10"/>
      <c r="B29" s="10">
        <v>75075</v>
      </c>
      <c r="C29" s="10"/>
      <c r="D29" s="10" t="s">
        <v>178</v>
      </c>
      <c r="E29" s="10">
        <v>50000</v>
      </c>
      <c r="F29" s="10">
        <v>50000</v>
      </c>
      <c r="G29" s="10"/>
      <c r="H29" s="10">
        <v>50000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6" customFormat="1" ht="12.75" customHeight="1">
      <c r="A30" s="10"/>
      <c r="B30" s="10">
        <v>75095</v>
      </c>
      <c r="C30" s="10"/>
      <c r="D30" s="10" t="s">
        <v>164</v>
      </c>
      <c r="E30" s="10">
        <v>577094</v>
      </c>
      <c r="F30" s="10">
        <v>577094</v>
      </c>
      <c r="G30" s="10">
        <v>418594</v>
      </c>
      <c r="H30" s="10">
        <v>88500</v>
      </c>
      <c r="I30" s="10">
        <v>28000</v>
      </c>
      <c r="J30" s="10">
        <v>42000</v>
      </c>
      <c r="K30" s="10"/>
      <c r="L30" s="10"/>
      <c r="M30" s="10"/>
      <c r="N30" s="10"/>
      <c r="O30" s="10"/>
      <c r="P30" s="10"/>
      <c r="Q30" s="10"/>
      <c r="R30" s="10"/>
    </row>
    <row r="31" spans="1:18" s="25" customFormat="1" ht="63.75">
      <c r="A31" s="24">
        <v>751</v>
      </c>
      <c r="B31" s="24"/>
      <c r="C31" s="24"/>
      <c r="D31" s="24" t="s">
        <v>179</v>
      </c>
      <c r="E31" s="24">
        <f>E32</f>
        <v>1051</v>
      </c>
      <c r="F31" s="24">
        <f>F32</f>
        <v>1051</v>
      </c>
      <c r="G31" s="24">
        <f>G32</f>
        <v>1051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s="6" customFormat="1" ht="51">
      <c r="A32" s="10"/>
      <c r="B32" s="10">
        <v>75101</v>
      </c>
      <c r="C32" s="10"/>
      <c r="D32" s="10" t="s">
        <v>180</v>
      </c>
      <c r="E32" s="10">
        <v>1051</v>
      </c>
      <c r="F32" s="10">
        <v>1051</v>
      </c>
      <c r="G32" s="10">
        <v>1051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25" customFormat="1" ht="38.25">
      <c r="A33" s="24">
        <v>754</v>
      </c>
      <c r="B33" s="24"/>
      <c r="C33" s="24"/>
      <c r="D33" s="24" t="s">
        <v>181</v>
      </c>
      <c r="E33" s="24">
        <f aca="true" t="shared" si="0" ref="E33:J33">SUM(E34:E38)</f>
        <v>737933</v>
      </c>
      <c r="F33" s="24">
        <f t="shared" si="0"/>
        <v>737933</v>
      </c>
      <c r="G33" s="24">
        <f t="shared" si="0"/>
        <v>295083</v>
      </c>
      <c r="H33" s="24">
        <f t="shared" si="0"/>
        <v>407700</v>
      </c>
      <c r="I33" s="24">
        <f t="shared" si="0"/>
        <v>30000</v>
      </c>
      <c r="J33" s="24">
        <f t="shared" si="0"/>
        <v>5150</v>
      </c>
      <c r="K33" s="24"/>
      <c r="L33" s="24"/>
      <c r="M33" s="24"/>
      <c r="N33" s="24"/>
      <c r="O33" s="24"/>
      <c r="P33" s="24"/>
      <c r="Q33" s="24"/>
      <c r="R33" s="24"/>
    </row>
    <row r="34" spans="1:18" s="6" customFormat="1" ht="25.5">
      <c r="A34" s="10"/>
      <c r="B34" s="10">
        <v>75412</v>
      </c>
      <c r="C34" s="10"/>
      <c r="D34" s="10" t="s">
        <v>182</v>
      </c>
      <c r="E34" s="10">
        <v>30000</v>
      </c>
      <c r="F34" s="10">
        <v>30000</v>
      </c>
      <c r="G34" s="10"/>
      <c r="H34" s="10"/>
      <c r="I34" s="10">
        <v>30000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1:18" s="6" customFormat="1" ht="12.75" customHeight="1">
      <c r="A35" s="10"/>
      <c r="B35" s="10">
        <v>75414</v>
      </c>
      <c r="C35" s="10"/>
      <c r="D35" s="10" t="s">
        <v>183</v>
      </c>
      <c r="E35" s="10">
        <v>3500</v>
      </c>
      <c r="F35" s="10">
        <v>3500</v>
      </c>
      <c r="G35" s="10"/>
      <c r="H35" s="10">
        <v>3500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6" customFormat="1" ht="25.5">
      <c r="A36" s="10"/>
      <c r="B36" s="10">
        <v>75415</v>
      </c>
      <c r="C36" s="10"/>
      <c r="D36" s="10" t="s">
        <v>184</v>
      </c>
      <c r="E36" s="10">
        <v>11400</v>
      </c>
      <c r="F36" s="10">
        <v>11400</v>
      </c>
      <c r="G36" s="10">
        <v>6000</v>
      </c>
      <c r="H36" s="10">
        <v>5400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6" customFormat="1" ht="12.75" customHeight="1">
      <c r="A37" s="10"/>
      <c r="B37" s="10">
        <v>75421</v>
      </c>
      <c r="C37" s="10"/>
      <c r="D37" s="10" t="s">
        <v>185</v>
      </c>
      <c r="E37" s="10">
        <v>50000</v>
      </c>
      <c r="F37" s="10">
        <v>50000</v>
      </c>
      <c r="G37" s="10"/>
      <c r="H37" s="10">
        <v>50000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6" customFormat="1" ht="12.75" customHeight="1">
      <c r="A38" s="10"/>
      <c r="B38" s="10">
        <v>75416</v>
      </c>
      <c r="C38" s="10"/>
      <c r="D38" s="10" t="s">
        <v>187</v>
      </c>
      <c r="E38" s="10">
        <v>643033</v>
      </c>
      <c r="F38" s="10">
        <v>643033</v>
      </c>
      <c r="G38" s="10">
        <f>247518+41565</f>
        <v>289083</v>
      </c>
      <c r="H38" s="10">
        <v>348800</v>
      </c>
      <c r="I38" s="10"/>
      <c r="J38" s="10">
        <v>5150</v>
      </c>
      <c r="K38" s="10"/>
      <c r="L38" s="10"/>
      <c r="M38" s="10"/>
      <c r="N38" s="10"/>
      <c r="O38" s="10"/>
      <c r="P38" s="10"/>
      <c r="Q38" s="10"/>
      <c r="R38" s="10"/>
    </row>
    <row r="39" spans="1:18" s="25" customFormat="1" ht="114.75">
      <c r="A39" s="24">
        <v>756</v>
      </c>
      <c r="B39" s="24"/>
      <c r="C39" s="24"/>
      <c r="D39" s="24" t="s">
        <v>186</v>
      </c>
      <c r="E39" s="24">
        <f>E40</f>
        <v>14380</v>
      </c>
      <c r="F39" s="24">
        <f>F40</f>
        <v>14380</v>
      </c>
      <c r="G39" s="24">
        <f>G40</f>
        <v>200</v>
      </c>
      <c r="H39" s="24">
        <f>H40</f>
        <v>14180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6" customFormat="1" ht="51">
      <c r="A40" s="10"/>
      <c r="B40" s="10">
        <v>75647</v>
      </c>
      <c r="C40" s="10"/>
      <c r="D40" s="10" t="s">
        <v>188</v>
      </c>
      <c r="E40" s="10">
        <v>14380</v>
      </c>
      <c r="F40" s="10">
        <v>14380</v>
      </c>
      <c r="G40" s="10">
        <v>200</v>
      </c>
      <c r="H40" s="10">
        <v>14180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25" customFormat="1" ht="25.5">
      <c r="A41" s="24">
        <v>757</v>
      </c>
      <c r="B41" s="24"/>
      <c r="C41" s="24"/>
      <c r="D41" s="24" t="s">
        <v>189</v>
      </c>
      <c r="E41" s="24">
        <f>E42</f>
        <v>588265</v>
      </c>
      <c r="F41" s="24">
        <f>F42</f>
        <v>588265</v>
      </c>
      <c r="G41" s="24"/>
      <c r="H41" s="24"/>
      <c r="I41" s="24"/>
      <c r="J41" s="24"/>
      <c r="K41" s="24"/>
      <c r="L41" s="24"/>
      <c r="M41" s="24">
        <f>M42</f>
        <v>588265</v>
      </c>
      <c r="N41" s="24"/>
      <c r="O41" s="24"/>
      <c r="P41" s="24"/>
      <c r="Q41" s="24"/>
      <c r="R41" s="24"/>
    </row>
    <row r="42" spans="1:18" s="6" customFormat="1" ht="63.75">
      <c r="A42" s="10"/>
      <c r="B42" s="10">
        <v>75702</v>
      </c>
      <c r="C42" s="10"/>
      <c r="D42" s="10" t="s">
        <v>190</v>
      </c>
      <c r="E42" s="10">
        <v>588265</v>
      </c>
      <c r="F42" s="10">
        <v>588265</v>
      </c>
      <c r="G42" s="10"/>
      <c r="H42" s="10"/>
      <c r="I42" s="10"/>
      <c r="J42" s="10"/>
      <c r="K42" s="10"/>
      <c r="L42" s="10"/>
      <c r="M42" s="10">
        <v>588265</v>
      </c>
      <c r="N42" s="10"/>
      <c r="O42" s="10"/>
      <c r="P42" s="10"/>
      <c r="Q42" s="10"/>
      <c r="R42" s="10"/>
    </row>
    <row r="43" spans="1:18" s="25" customFormat="1" ht="12.75" customHeight="1">
      <c r="A43" s="24">
        <v>758</v>
      </c>
      <c r="B43" s="24"/>
      <c r="C43" s="24"/>
      <c r="D43" s="24" t="s">
        <v>191</v>
      </c>
      <c r="E43" s="24">
        <f>E44</f>
        <v>100000</v>
      </c>
      <c r="F43" s="24">
        <f>F44</f>
        <v>100000</v>
      </c>
      <c r="G43" s="24"/>
      <c r="H43" s="24">
        <f>H44</f>
        <v>100000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s="6" customFormat="1" ht="25.5">
      <c r="A44" s="10"/>
      <c r="B44" s="10">
        <v>75818</v>
      </c>
      <c r="C44" s="10"/>
      <c r="D44" s="10" t="s">
        <v>192</v>
      </c>
      <c r="E44" s="10">
        <v>100000</v>
      </c>
      <c r="F44" s="10">
        <v>100000</v>
      </c>
      <c r="G44" s="10"/>
      <c r="H44" s="10">
        <v>100000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25" customFormat="1" ht="12.75" customHeight="1">
      <c r="A45" s="24">
        <v>801</v>
      </c>
      <c r="B45" s="24"/>
      <c r="C45" s="24"/>
      <c r="D45" s="24" t="s">
        <v>193</v>
      </c>
      <c r="E45" s="24">
        <f aca="true" t="shared" si="1" ref="E45:J45">SUM(E46:E51)</f>
        <v>6288498</v>
      </c>
      <c r="F45" s="24">
        <f t="shared" si="1"/>
        <v>6288498</v>
      </c>
      <c r="G45" s="24">
        <f t="shared" si="1"/>
        <v>4080069</v>
      </c>
      <c r="H45" s="24">
        <f t="shared" si="1"/>
        <v>1815625</v>
      </c>
      <c r="I45" s="24">
        <f t="shared" si="1"/>
        <v>166400</v>
      </c>
      <c r="J45" s="24">
        <f t="shared" si="1"/>
        <v>226404</v>
      </c>
      <c r="K45" s="24"/>
      <c r="L45" s="24"/>
      <c r="M45" s="24"/>
      <c r="N45" s="24"/>
      <c r="O45" s="24"/>
      <c r="P45" s="24"/>
      <c r="Q45" s="24"/>
      <c r="R45" s="24"/>
    </row>
    <row r="46" spans="1:18" s="6" customFormat="1" ht="12.75" customHeight="1">
      <c r="A46" s="10"/>
      <c r="B46" s="10">
        <v>80101</v>
      </c>
      <c r="C46" s="10"/>
      <c r="D46" s="10" t="s">
        <v>194</v>
      </c>
      <c r="E46" s="10">
        <v>2710244</v>
      </c>
      <c r="F46" s="10">
        <v>2710244</v>
      </c>
      <c r="G46" s="10">
        <f>1693003+298926</f>
        <v>1991929</v>
      </c>
      <c r="H46" s="10">
        <v>611910</v>
      </c>
      <c r="I46" s="10"/>
      <c r="J46" s="10">
        <v>106405</v>
      </c>
      <c r="K46" s="10"/>
      <c r="L46" s="10"/>
      <c r="M46" s="10"/>
      <c r="N46" s="10"/>
      <c r="O46" s="10"/>
      <c r="P46" s="10"/>
      <c r="Q46" s="10"/>
      <c r="R46" s="10"/>
    </row>
    <row r="47" spans="1:18" s="6" customFormat="1" ht="12.75" customHeight="1">
      <c r="A47" s="10"/>
      <c r="B47" s="10">
        <v>80104</v>
      </c>
      <c r="C47" s="10"/>
      <c r="D47" s="10" t="s">
        <v>195</v>
      </c>
      <c r="E47" s="10">
        <v>1797885</v>
      </c>
      <c r="F47" s="10">
        <v>1797885</v>
      </c>
      <c r="G47" s="10">
        <f>869140+153700</f>
        <v>1022840</v>
      </c>
      <c r="H47" s="10">
        <v>554846</v>
      </c>
      <c r="I47" s="10">
        <v>166400</v>
      </c>
      <c r="J47" s="10">
        <v>53799</v>
      </c>
      <c r="K47" s="10"/>
      <c r="L47" s="10"/>
      <c r="M47" s="10"/>
      <c r="N47" s="10"/>
      <c r="O47" s="10"/>
      <c r="P47" s="10"/>
      <c r="Q47" s="10"/>
      <c r="R47" s="10"/>
    </row>
    <row r="48" spans="1:18" s="6" customFormat="1" ht="12.75" customHeight="1">
      <c r="A48" s="10"/>
      <c r="B48" s="10">
        <v>80110</v>
      </c>
      <c r="C48" s="10"/>
      <c r="D48" s="10" t="s">
        <v>196</v>
      </c>
      <c r="E48" s="10">
        <v>1399000</v>
      </c>
      <c r="F48" s="10">
        <v>1399000</v>
      </c>
      <c r="G48" s="10">
        <f>880300+156000</f>
        <v>1036300</v>
      </c>
      <c r="H48" s="10">
        <v>296500</v>
      </c>
      <c r="I48" s="10"/>
      <c r="J48" s="10">
        <v>66200</v>
      </c>
      <c r="K48" s="10"/>
      <c r="L48" s="10"/>
      <c r="M48" s="10"/>
      <c r="N48" s="10"/>
      <c r="O48" s="10"/>
      <c r="P48" s="10"/>
      <c r="Q48" s="10"/>
      <c r="R48" s="10"/>
    </row>
    <row r="49" spans="1:18" s="6" customFormat="1" ht="25.5">
      <c r="A49" s="10"/>
      <c r="B49" s="10">
        <v>80113</v>
      </c>
      <c r="C49" s="10"/>
      <c r="D49" s="10" t="s">
        <v>197</v>
      </c>
      <c r="E49" s="10">
        <v>269000</v>
      </c>
      <c r="F49" s="10">
        <v>269000</v>
      </c>
      <c r="G49" s="10">
        <f>25000+4000</f>
        <v>29000</v>
      </c>
      <c r="H49" s="10">
        <v>240000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s="6" customFormat="1" ht="38.25">
      <c r="A50" s="10"/>
      <c r="B50" s="10">
        <v>80146</v>
      </c>
      <c r="C50" s="10"/>
      <c r="D50" s="10" t="s">
        <v>198</v>
      </c>
      <c r="E50" s="10">
        <v>24369</v>
      </c>
      <c r="F50" s="10">
        <v>24369</v>
      </c>
      <c r="G50" s="10"/>
      <c r="H50" s="10">
        <v>24369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s="6" customFormat="1" ht="12.75" customHeight="1">
      <c r="A51" s="10"/>
      <c r="B51" s="10">
        <v>80195</v>
      </c>
      <c r="C51" s="10"/>
      <c r="D51" s="10" t="s">
        <v>164</v>
      </c>
      <c r="E51" s="10">
        <v>88000</v>
      </c>
      <c r="F51" s="10">
        <v>88000</v>
      </c>
      <c r="G51" s="10"/>
      <c r="H51" s="10">
        <v>88000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s="25" customFormat="1" ht="12.75" customHeight="1">
      <c r="A52" s="24">
        <v>851</v>
      </c>
      <c r="B52" s="24"/>
      <c r="C52" s="24"/>
      <c r="D52" s="24" t="s">
        <v>199</v>
      </c>
      <c r="E52" s="24">
        <f>SUM(E53:E55)</f>
        <v>130000</v>
      </c>
      <c r="F52" s="24">
        <f>SUM(F53:F55)</f>
        <v>130000</v>
      </c>
      <c r="G52" s="24">
        <f>SUM(G53:G55)</f>
        <v>22620</v>
      </c>
      <c r="H52" s="24">
        <f>SUM(H53:H55)</f>
        <v>107380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s="6" customFormat="1" ht="12.75" customHeight="1">
      <c r="A53" s="10"/>
      <c r="B53" s="10">
        <v>85153</v>
      </c>
      <c r="C53" s="10"/>
      <c r="D53" s="10" t="s">
        <v>200</v>
      </c>
      <c r="E53" s="10">
        <v>18000</v>
      </c>
      <c r="F53" s="10">
        <v>18000</v>
      </c>
      <c r="G53" s="10"/>
      <c r="H53" s="10">
        <v>18000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s="6" customFormat="1" ht="25.5">
      <c r="A54" s="10"/>
      <c r="B54" s="10">
        <v>85154</v>
      </c>
      <c r="C54" s="10"/>
      <c r="D54" s="10" t="s">
        <v>201</v>
      </c>
      <c r="E54" s="10">
        <v>110000</v>
      </c>
      <c r="F54" s="10">
        <v>110000</v>
      </c>
      <c r="G54" s="10">
        <f>21000+1620</f>
        <v>22620</v>
      </c>
      <c r="H54" s="10">
        <v>87380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s="6" customFormat="1" ht="12.75" customHeight="1">
      <c r="A55" s="10"/>
      <c r="B55" s="10">
        <v>85195</v>
      </c>
      <c r="C55" s="10"/>
      <c r="D55" s="10" t="s">
        <v>164</v>
      </c>
      <c r="E55" s="10">
        <v>2000</v>
      </c>
      <c r="F55" s="10">
        <v>2000</v>
      </c>
      <c r="G55" s="10"/>
      <c r="H55" s="10">
        <v>2000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s="25" customFormat="1" ht="12.75" customHeight="1">
      <c r="A56" s="24">
        <v>852</v>
      </c>
      <c r="B56" s="24"/>
      <c r="C56" s="24"/>
      <c r="D56" s="24" t="s">
        <v>202</v>
      </c>
      <c r="E56" s="24">
        <f>E57+E58+E59+E60+E61+E62+E63+E64+E65+E66+E67</f>
        <v>3334325</v>
      </c>
      <c r="F56" s="24">
        <f>SUM(F57:F67)</f>
        <v>2734325</v>
      </c>
      <c r="G56" s="24">
        <f>SUM(G57:G67)</f>
        <v>552425</v>
      </c>
      <c r="H56" s="24">
        <f>SUM(H57:H67)</f>
        <v>151100</v>
      </c>
      <c r="I56" s="24">
        <f>SUM(I57:I67)</f>
        <v>162000</v>
      </c>
      <c r="J56" s="24">
        <f>SUM(J57:J67)</f>
        <v>1868800</v>
      </c>
      <c r="K56" s="24"/>
      <c r="L56" s="24"/>
      <c r="M56" s="24"/>
      <c r="N56" s="24">
        <v>600000</v>
      </c>
      <c r="O56" s="24">
        <v>600000</v>
      </c>
      <c r="P56" s="24">
        <f>P67</f>
        <v>600000</v>
      </c>
      <c r="Q56" s="24"/>
      <c r="R56" s="24"/>
    </row>
    <row r="57" spans="1:18" s="6" customFormat="1" ht="25.5">
      <c r="A57" s="10"/>
      <c r="B57" s="10">
        <v>85202</v>
      </c>
      <c r="C57" s="10"/>
      <c r="D57" s="10" t="s">
        <v>203</v>
      </c>
      <c r="E57" s="10">
        <v>40000</v>
      </c>
      <c r="F57" s="10">
        <v>40000</v>
      </c>
      <c r="G57" s="10"/>
      <c r="H57" s="10">
        <v>40000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6" customFormat="1" ht="12.75" customHeight="1">
      <c r="A58" s="10"/>
      <c r="B58" s="10">
        <v>85203</v>
      </c>
      <c r="C58" s="10"/>
      <c r="D58" s="10" t="s">
        <v>204</v>
      </c>
      <c r="E58" s="10">
        <v>162000</v>
      </c>
      <c r="F58" s="10">
        <v>162000</v>
      </c>
      <c r="G58" s="10"/>
      <c r="H58" s="10"/>
      <c r="I58" s="10">
        <v>162000</v>
      </c>
      <c r="J58" s="10"/>
      <c r="K58" s="10"/>
      <c r="L58" s="10"/>
      <c r="M58" s="10"/>
      <c r="N58" s="10"/>
      <c r="O58" s="10"/>
      <c r="P58" s="10"/>
      <c r="Q58" s="10"/>
      <c r="R58" s="10"/>
    </row>
    <row r="59" spans="1:18" s="6" customFormat="1" ht="114.75">
      <c r="A59" s="10"/>
      <c r="B59" s="10">
        <v>85212</v>
      </c>
      <c r="C59" s="10"/>
      <c r="D59" s="10" t="s">
        <v>205</v>
      </c>
      <c r="E59" s="10">
        <v>1455400</v>
      </c>
      <c r="F59" s="10">
        <v>1455400</v>
      </c>
      <c r="G59" s="10">
        <f>43200+8000</f>
        <v>51200</v>
      </c>
      <c r="H59" s="10">
        <v>4400</v>
      </c>
      <c r="I59" s="10"/>
      <c r="J59" s="10">
        <v>1399800</v>
      </c>
      <c r="K59" s="10"/>
      <c r="L59" s="10"/>
      <c r="M59" s="10"/>
      <c r="N59" s="10"/>
      <c r="O59" s="10"/>
      <c r="P59" s="10"/>
      <c r="Q59" s="10"/>
      <c r="R59" s="10"/>
    </row>
    <row r="60" spans="1:18" s="6" customFormat="1" ht="140.25">
      <c r="A60" s="10"/>
      <c r="B60" s="10">
        <v>85213</v>
      </c>
      <c r="C60" s="10"/>
      <c r="D60" s="10" t="s">
        <v>206</v>
      </c>
      <c r="E60" s="10">
        <v>10000</v>
      </c>
      <c r="F60" s="10">
        <v>10000</v>
      </c>
      <c r="G60" s="10">
        <v>10000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s="6" customFormat="1" ht="51">
      <c r="A61" s="10"/>
      <c r="B61" s="10">
        <v>85214</v>
      </c>
      <c r="C61" s="10"/>
      <c r="D61" s="10" t="s">
        <v>207</v>
      </c>
      <c r="E61" s="10">
        <v>138000</v>
      </c>
      <c r="F61" s="10">
        <v>138000</v>
      </c>
      <c r="G61" s="10"/>
      <c r="H61" s="10"/>
      <c r="I61" s="10"/>
      <c r="J61" s="10">
        <v>138000</v>
      </c>
      <c r="K61" s="10"/>
      <c r="L61" s="10"/>
      <c r="M61" s="10"/>
      <c r="N61" s="10"/>
      <c r="O61" s="10"/>
      <c r="P61" s="10"/>
      <c r="Q61" s="10"/>
      <c r="R61" s="10"/>
    </row>
    <row r="62" spans="1:18" s="6" customFormat="1" ht="12.75" customHeight="1">
      <c r="A62" s="10"/>
      <c r="B62" s="10">
        <v>85215</v>
      </c>
      <c r="C62" s="10"/>
      <c r="D62" s="10" t="s">
        <v>208</v>
      </c>
      <c r="E62" s="10">
        <v>150000</v>
      </c>
      <c r="F62" s="10">
        <v>150000</v>
      </c>
      <c r="G62" s="10"/>
      <c r="H62" s="10"/>
      <c r="I62" s="10"/>
      <c r="J62" s="10">
        <v>150000</v>
      </c>
      <c r="K62" s="10"/>
      <c r="L62" s="10"/>
      <c r="M62" s="10"/>
      <c r="N62" s="10"/>
      <c r="O62" s="10"/>
      <c r="P62" s="10"/>
      <c r="Q62" s="10"/>
      <c r="R62" s="10"/>
    </row>
    <row r="63" spans="1:18" s="6" customFormat="1" ht="12.75" customHeight="1">
      <c r="A63" s="10"/>
      <c r="B63" s="10">
        <v>85216</v>
      </c>
      <c r="C63" s="10"/>
      <c r="D63" s="10" t="s">
        <v>209</v>
      </c>
      <c r="E63" s="10">
        <v>59000</v>
      </c>
      <c r="F63" s="10">
        <v>59000</v>
      </c>
      <c r="G63" s="10"/>
      <c r="H63" s="10"/>
      <c r="I63" s="10"/>
      <c r="J63" s="10">
        <v>59000</v>
      </c>
      <c r="K63" s="10"/>
      <c r="L63" s="10"/>
      <c r="M63" s="10"/>
      <c r="N63" s="10"/>
      <c r="O63" s="10"/>
      <c r="P63" s="10"/>
      <c r="Q63" s="10"/>
      <c r="R63" s="10"/>
    </row>
    <row r="64" spans="1:18" s="6" customFormat="1" ht="25.5">
      <c r="A64" s="10"/>
      <c r="B64" s="10">
        <v>85219</v>
      </c>
      <c r="C64" s="10"/>
      <c r="D64" s="10" t="s">
        <v>210</v>
      </c>
      <c r="E64" s="10">
        <v>545525</v>
      </c>
      <c r="F64" s="10">
        <v>545525</v>
      </c>
      <c r="G64" s="10">
        <f>388225+66000</f>
        <v>454225</v>
      </c>
      <c r="H64" s="10">
        <v>91300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s="6" customFormat="1" ht="38.25">
      <c r="A65" s="10"/>
      <c r="B65" s="10">
        <v>85228</v>
      </c>
      <c r="C65" s="10"/>
      <c r="D65" s="10" t="s">
        <v>211</v>
      </c>
      <c r="E65" s="10">
        <v>37000</v>
      </c>
      <c r="F65" s="10">
        <v>37000</v>
      </c>
      <c r="G65" s="10">
        <v>37000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6" customFormat="1" ht="25.5">
      <c r="A66" s="10"/>
      <c r="B66" s="10">
        <v>85232</v>
      </c>
      <c r="C66" s="10"/>
      <c r="D66" s="10" t="s">
        <v>212</v>
      </c>
      <c r="E66" s="10">
        <v>8400</v>
      </c>
      <c r="F66" s="10">
        <v>8400</v>
      </c>
      <c r="G66" s="10"/>
      <c r="H66" s="10">
        <v>8400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6" customFormat="1" ht="12.75" customHeight="1">
      <c r="A67" s="10"/>
      <c r="B67" s="10">
        <v>85295</v>
      </c>
      <c r="C67" s="10"/>
      <c r="D67" s="10" t="s">
        <v>164</v>
      </c>
      <c r="E67" s="10">
        <f>H67+J67+N67</f>
        <v>729000</v>
      </c>
      <c r="F67" s="10">
        <v>129000</v>
      </c>
      <c r="G67" s="10"/>
      <c r="H67" s="10">
        <v>7000</v>
      </c>
      <c r="I67" s="10"/>
      <c r="J67" s="10">
        <v>122000</v>
      </c>
      <c r="K67" s="10"/>
      <c r="L67" s="10"/>
      <c r="M67" s="10"/>
      <c r="N67" s="10">
        <v>600000</v>
      </c>
      <c r="O67" s="10">
        <v>600000</v>
      </c>
      <c r="P67" s="10">
        <v>600000</v>
      </c>
      <c r="Q67" s="10"/>
      <c r="R67" s="10"/>
    </row>
    <row r="68" spans="1:18" s="25" customFormat="1" ht="25.5">
      <c r="A68" s="24">
        <v>854</v>
      </c>
      <c r="B68" s="24"/>
      <c r="C68" s="24"/>
      <c r="D68" s="24" t="s">
        <v>213</v>
      </c>
      <c r="E68" s="24">
        <f>E69</f>
        <v>20000</v>
      </c>
      <c r="F68" s="24">
        <f>F69</f>
        <v>20000</v>
      </c>
      <c r="G68" s="24"/>
      <c r="H68" s="24"/>
      <c r="I68" s="24"/>
      <c r="J68" s="24">
        <f>J69</f>
        <v>20000</v>
      </c>
      <c r="K68" s="24"/>
      <c r="L68" s="24"/>
      <c r="M68" s="24"/>
      <c r="N68" s="24"/>
      <c r="O68" s="24"/>
      <c r="P68" s="24"/>
      <c r="Q68" s="24"/>
      <c r="R68" s="24"/>
    </row>
    <row r="69" spans="1:18" s="6" customFormat="1" ht="25.5">
      <c r="A69" s="10"/>
      <c r="B69" s="10">
        <v>85415</v>
      </c>
      <c r="C69" s="10"/>
      <c r="D69" s="10" t="s">
        <v>214</v>
      </c>
      <c r="E69" s="10">
        <v>20000</v>
      </c>
      <c r="F69" s="10">
        <v>20000</v>
      </c>
      <c r="G69" s="10"/>
      <c r="H69" s="10"/>
      <c r="I69" s="10"/>
      <c r="J69" s="10">
        <v>20000</v>
      </c>
      <c r="K69" s="10"/>
      <c r="L69" s="10"/>
      <c r="M69" s="10"/>
      <c r="N69" s="10"/>
      <c r="O69" s="10"/>
      <c r="P69" s="10"/>
      <c r="Q69" s="10"/>
      <c r="R69" s="10"/>
    </row>
    <row r="70" spans="1:18" s="25" customFormat="1" ht="38.25">
      <c r="A70" s="24">
        <v>900</v>
      </c>
      <c r="B70" s="24"/>
      <c r="C70" s="24"/>
      <c r="D70" s="24" t="s">
        <v>215</v>
      </c>
      <c r="E70" s="24">
        <f>SUM(E71:E78)</f>
        <v>6206698</v>
      </c>
      <c r="F70" s="24">
        <f>SUM(F71:F78)</f>
        <v>1256698</v>
      </c>
      <c r="G70" s="24">
        <f>SUM(G71:G78)</f>
        <v>283848</v>
      </c>
      <c r="H70" s="24">
        <f>SUM(H71:H78)</f>
        <v>969850</v>
      </c>
      <c r="I70" s="24"/>
      <c r="J70" s="24">
        <f>J71</f>
        <v>3000</v>
      </c>
      <c r="K70" s="24"/>
      <c r="L70" s="24"/>
      <c r="M70" s="24"/>
      <c r="N70" s="24">
        <v>4950000</v>
      </c>
      <c r="O70" s="24">
        <v>4950000</v>
      </c>
      <c r="P70" s="24">
        <f>P71+P78</f>
        <v>2450000</v>
      </c>
      <c r="Q70" s="24"/>
      <c r="R70" s="24"/>
    </row>
    <row r="71" spans="1:18" s="6" customFormat="1" ht="25.5">
      <c r="A71" s="10"/>
      <c r="B71" s="10">
        <v>90001</v>
      </c>
      <c r="C71" s="10"/>
      <c r="D71" s="10" t="s">
        <v>216</v>
      </c>
      <c r="E71" s="10">
        <f>G71+H71+J71+N71</f>
        <v>5454448</v>
      </c>
      <c r="F71" s="10">
        <v>554448</v>
      </c>
      <c r="G71" s="10">
        <f>201277+34271</f>
        <v>235548</v>
      </c>
      <c r="H71" s="10">
        <v>315900</v>
      </c>
      <c r="I71" s="10"/>
      <c r="J71" s="10">
        <v>3000</v>
      </c>
      <c r="K71" s="10"/>
      <c r="L71" s="10"/>
      <c r="M71" s="10"/>
      <c r="N71" s="10">
        <v>4900000</v>
      </c>
      <c r="O71" s="10">
        <v>4900000</v>
      </c>
      <c r="P71" s="10">
        <v>2400000</v>
      </c>
      <c r="Q71" s="10"/>
      <c r="R71" s="10"/>
    </row>
    <row r="72" spans="1:18" s="6" customFormat="1" ht="12.75" customHeight="1">
      <c r="A72" s="10"/>
      <c r="B72" s="10">
        <v>90002</v>
      </c>
      <c r="C72" s="10"/>
      <c r="D72" s="10" t="s">
        <v>217</v>
      </c>
      <c r="E72" s="10">
        <v>26750</v>
      </c>
      <c r="F72" s="10">
        <v>26750</v>
      </c>
      <c r="G72" s="10"/>
      <c r="H72" s="10">
        <v>26750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s="6" customFormat="1" ht="25.5">
      <c r="A73" s="10"/>
      <c r="B73" s="10">
        <v>90003</v>
      </c>
      <c r="C73" s="10"/>
      <c r="D73" s="10" t="s">
        <v>218</v>
      </c>
      <c r="E73" s="10">
        <v>20500</v>
      </c>
      <c r="F73" s="10">
        <v>20500</v>
      </c>
      <c r="G73" s="10"/>
      <c r="H73" s="10">
        <v>20500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s="6" customFormat="1" ht="25.5">
      <c r="A74" s="10"/>
      <c r="B74" s="10">
        <v>90004</v>
      </c>
      <c r="C74" s="10"/>
      <c r="D74" s="10" t="s">
        <v>219</v>
      </c>
      <c r="E74" s="10">
        <v>69000</v>
      </c>
      <c r="F74" s="10">
        <v>69000</v>
      </c>
      <c r="G74" s="10">
        <f>46000+2300</f>
        <v>48300</v>
      </c>
      <c r="H74" s="10">
        <v>20700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s="6" customFormat="1" ht="38.25">
      <c r="A75" s="10"/>
      <c r="B75" s="10">
        <v>90011</v>
      </c>
      <c r="C75" s="10"/>
      <c r="D75" s="10" t="s">
        <v>220</v>
      </c>
      <c r="E75" s="10">
        <v>91000</v>
      </c>
      <c r="F75" s="10">
        <v>91000</v>
      </c>
      <c r="G75" s="10"/>
      <c r="H75" s="10">
        <v>91000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s="6" customFormat="1" ht="25.5">
      <c r="A76" s="10"/>
      <c r="B76" s="10">
        <v>90015</v>
      </c>
      <c r="C76" s="10"/>
      <c r="D76" s="10" t="s">
        <v>221</v>
      </c>
      <c r="E76" s="10">
        <v>332000</v>
      </c>
      <c r="F76" s="10">
        <v>332000</v>
      </c>
      <c r="G76" s="10"/>
      <c r="H76" s="10">
        <v>332000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s="6" customFormat="1" ht="76.5">
      <c r="A77" s="10"/>
      <c r="B77" s="10">
        <v>90019</v>
      </c>
      <c r="C77" s="10"/>
      <c r="D77" s="10" t="s">
        <v>222</v>
      </c>
      <c r="E77" s="10">
        <v>10000</v>
      </c>
      <c r="F77" s="10">
        <v>10000</v>
      </c>
      <c r="G77" s="10"/>
      <c r="H77" s="10">
        <v>10000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s="6" customFormat="1" ht="12.75" customHeight="1">
      <c r="A78" s="10"/>
      <c r="B78" s="10">
        <v>90095</v>
      </c>
      <c r="C78" s="10"/>
      <c r="D78" s="10" t="s">
        <v>164</v>
      </c>
      <c r="E78" s="10">
        <v>203000</v>
      </c>
      <c r="F78" s="10">
        <v>153000</v>
      </c>
      <c r="G78" s="10"/>
      <c r="H78" s="10">
        <v>153000</v>
      </c>
      <c r="I78" s="10"/>
      <c r="J78" s="10"/>
      <c r="K78" s="10"/>
      <c r="L78" s="10"/>
      <c r="M78" s="10"/>
      <c r="N78" s="10">
        <v>50000</v>
      </c>
      <c r="O78" s="10">
        <v>50000</v>
      </c>
      <c r="P78" s="10">
        <f>50000</f>
        <v>50000</v>
      </c>
      <c r="Q78" s="10"/>
      <c r="R78" s="10"/>
    </row>
    <row r="79" spans="1:18" s="25" customFormat="1" ht="38.25">
      <c r="A79" s="24">
        <v>921</v>
      </c>
      <c r="B79" s="24"/>
      <c r="C79" s="24"/>
      <c r="D79" s="24" t="s">
        <v>223</v>
      </c>
      <c r="E79" s="24">
        <f>SUM(E80:E82)</f>
        <v>890132</v>
      </c>
      <c r="F79" s="24">
        <f>SUM(F80:F82)</f>
        <v>890132</v>
      </c>
      <c r="G79" s="24"/>
      <c r="H79" s="24">
        <f>H82</f>
        <v>144000</v>
      </c>
      <c r="I79" s="24">
        <f>SUM(I80:I82)</f>
        <v>746132</v>
      </c>
      <c r="J79" s="24"/>
      <c r="K79" s="24"/>
      <c r="L79" s="24"/>
      <c r="M79" s="24"/>
      <c r="N79" s="24"/>
      <c r="O79" s="24"/>
      <c r="P79" s="24"/>
      <c r="Q79" s="24"/>
      <c r="R79" s="24"/>
    </row>
    <row r="80" spans="1:18" s="6" customFormat="1" ht="25.5">
      <c r="A80" s="10"/>
      <c r="B80" s="10">
        <v>92109</v>
      </c>
      <c r="C80" s="10"/>
      <c r="D80" s="10" t="s">
        <v>224</v>
      </c>
      <c r="E80" s="10">
        <v>426560</v>
      </c>
      <c r="F80" s="10">
        <v>426560</v>
      </c>
      <c r="G80" s="10"/>
      <c r="H80" s="10"/>
      <c r="I80" s="10">
        <v>426560</v>
      </c>
      <c r="J80" s="10"/>
      <c r="K80" s="10"/>
      <c r="L80" s="10"/>
      <c r="M80" s="10"/>
      <c r="N80" s="10"/>
      <c r="O80" s="10"/>
      <c r="P80" s="10"/>
      <c r="Q80" s="10"/>
      <c r="R80" s="10"/>
    </row>
    <row r="81" spans="1:18" s="6" customFormat="1" ht="12.75" customHeight="1">
      <c r="A81" s="10"/>
      <c r="B81" s="10">
        <v>92116</v>
      </c>
      <c r="C81" s="10"/>
      <c r="D81" s="10" t="s">
        <v>225</v>
      </c>
      <c r="E81" s="10">
        <v>155464</v>
      </c>
      <c r="F81" s="10">
        <v>155464</v>
      </c>
      <c r="G81" s="10"/>
      <c r="H81" s="10"/>
      <c r="I81" s="10">
        <v>155464</v>
      </c>
      <c r="J81" s="10"/>
      <c r="K81" s="10"/>
      <c r="L81" s="10"/>
      <c r="M81" s="10"/>
      <c r="N81" s="10"/>
      <c r="O81" s="10"/>
      <c r="P81" s="10"/>
      <c r="Q81" s="10"/>
      <c r="R81" s="10"/>
    </row>
    <row r="82" spans="1:18" s="6" customFormat="1" ht="12.75" customHeight="1">
      <c r="A82" s="10"/>
      <c r="B82" s="10">
        <v>92195</v>
      </c>
      <c r="C82" s="10"/>
      <c r="D82" s="10" t="s">
        <v>164</v>
      </c>
      <c r="E82" s="10">
        <v>308108</v>
      </c>
      <c r="F82" s="10">
        <v>308108</v>
      </c>
      <c r="G82" s="10"/>
      <c r="H82" s="10">
        <v>144000</v>
      </c>
      <c r="I82" s="10">
        <v>164108</v>
      </c>
      <c r="J82" s="10"/>
      <c r="K82" s="10"/>
      <c r="L82" s="10"/>
      <c r="M82" s="10"/>
      <c r="N82" s="10"/>
      <c r="O82" s="10"/>
      <c r="P82" s="10"/>
      <c r="Q82" s="10"/>
      <c r="R82" s="10"/>
    </row>
    <row r="83" spans="1:18" s="25" customFormat="1" ht="12.75" customHeight="1">
      <c r="A83" s="24">
        <v>926</v>
      </c>
      <c r="B83" s="24"/>
      <c r="C83" s="24"/>
      <c r="D83" s="24" t="s">
        <v>226</v>
      </c>
      <c r="E83" s="24">
        <f>SUM(E84:E85)</f>
        <v>1609000</v>
      </c>
      <c r="F83" s="24">
        <f>F85</f>
        <v>330000</v>
      </c>
      <c r="G83" s="24">
        <f>G85</f>
        <v>50000</v>
      </c>
      <c r="H83" s="24">
        <f>H85</f>
        <v>70000</v>
      </c>
      <c r="I83" s="24">
        <f>I85</f>
        <v>210000</v>
      </c>
      <c r="J83" s="24"/>
      <c r="K83" s="24"/>
      <c r="L83" s="24"/>
      <c r="M83" s="24"/>
      <c r="N83" s="24">
        <f>SUM(N84:N85)</f>
        <v>1279000</v>
      </c>
      <c r="O83" s="24">
        <f>SUM(O84:O85)</f>
        <v>1279000</v>
      </c>
      <c r="P83" s="24">
        <f>P85</f>
        <v>271300</v>
      </c>
      <c r="Q83" s="24"/>
      <c r="R83" s="24"/>
    </row>
    <row r="84" spans="1:18" s="6" customFormat="1" ht="12.75" customHeight="1">
      <c r="A84" s="10"/>
      <c r="B84" s="10">
        <v>92601</v>
      </c>
      <c r="C84" s="10"/>
      <c r="D84" s="10" t="s">
        <v>227</v>
      </c>
      <c r="E84" s="10">
        <f>N84</f>
        <v>775000</v>
      </c>
      <c r="F84" s="10"/>
      <c r="G84" s="10"/>
      <c r="H84" s="10"/>
      <c r="I84" s="10"/>
      <c r="J84" s="10"/>
      <c r="K84" s="10"/>
      <c r="L84" s="10"/>
      <c r="M84" s="10"/>
      <c r="N84" s="10">
        <v>775000</v>
      </c>
      <c r="O84" s="10">
        <v>775000</v>
      </c>
      <c r="P84" s="10"/>
      <c r="Q84" s="10"/>
      <c r="R84" s="10"/>
    </row>
    <row r="85" spans="1:18" s="6" customFormat="1" ht="12.75" customHeight="1">
      <c r="A85" s="10"/>
      <c r="B85" s="10">
        <v>92695</v>
      </c>
      <c r="C85" s="10"/>
      <c r="D85" s="10" t="s">
        <v>164</v>
      </c>
      <c r="E85" s="10">
        <f>G85+H85+I85+N85</f>
        <v>834000</v>
      </c>
      <c r="F85" s="10">
        <v>330000</v>
      </c>
      <c r="G85" s="10">
        <f>47000+3000</f>
        <v>50000</v>
      </c>
      <c r="H85" s="10">
        <v>70000</v>
      </c>
      <c r="I85" s="10">
        <v>210000</v>
      </c>
      <c r="J85" s="10"/>
      <c r="K85" s="10"/>
      <c r="L85" s="10"/>
      <c r="M85" s="10"/>
      <c r="N85" s="10">
        <v>504000</v>
      </c>
      <c r="O85" s="10">
        <v>504000</v>
      </c>
      <c r="P85" s="10">
        <v>271300</v>
      </c>
      <c r="Q85" s="10"/>
      <c r="R85" s="10"/>
    </row>
    <row r="86" spans="1:18" s="6" customFormat="1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s="6" customFormat="1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2.75" customHeight="1">
      <c r="A88" s="11"/>
      <c r="B88" s="11"/>
      <c r="C88" s="11"/>
      <c r="D88" s="11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0"/>
      <c r="Q88" s="10"/>
      <c r="R88" s="10"/>
    </row>
    <row r="89" spans="1:18" ht="12.75" customHeight="1">
      <c r="A89" s="119" t="s">
        <v>11</v>
      </c>
      <c r="B89" s="119"/>
      <c r="C89" s="119"/>
      <c r="D89" s="119"/>
      <c r="E89" s="13">
        <f>E9+E13+E15+E18+E20+E23+E25+E31+E33+E39+E41+E43+E45+E52+E56+E68+E70+E79+E83</f>
        <v>25606761</v>
      </c>
      <c r="F89" s="13">
        <f>F9+F13+F15+F18+F20+F23+F25+F31+F33+F39+F41+F43+F45+F52+F56+F68+F70+F79+F83</f>
        <v>17607761</v>
      </c>
      <c r="G89" s="13">
        <f>G9+G13+G15+G18+G20+G23+G25+G31+G33+G39+G41+G43+G45+G52+G56+G68+G70+G79+G83</f>
        <v>7304235</v>
      </c>
      <c r="H89" s="13">
        <f>H9+H13+H15+H18+H20+H23+H25+H33+H39+H43+H45+H52+H56+H70+H79+H83</f>
        <v>6115495</v>
      </c>
      <c r="I89" s="13">
        <f>I25+I33+I45+I56+I79+I83</f>
        <v>1342532</v>
      </c>
      <c r="J89" s="13">
        <f>J13+J25+J33+J45+J56+J68+J70</f>
        <v>2257234</v>
      </c>
      <c r="K89" s="13"/>
      <c r="L89" s="13"/>
      <c r="M89" s="13">
        <f>M41</f>
        <v>588265</v>
      </c>
      <c r="N89" s="13">
        <f>N9+N13+N15+N56+N70+N83</f>
        <v>7999000</v>
      </c>
      <c r="O89" s="13">
        <f>O9+O13+O15+O56+O70+O83</f>
        <v>7999000</v>
      </c>
      <c r="P89" s="13">
        <f>P13+P56+P70+P83</f>
        <v>3921300</v>
      </c>
      <c r="Q89" s="13"/>
      <c r="R89" s="13"/>
    </row>
    <row r="90" spans="2:5" ht="12.75" customHeight="1">
      <c r="B90" s="2"/>
      <c r="C90" s="2"/>
      <c r="D90" s="2"/>
      <c r="E90" s="2"/>
    </row>
    <row r="91" spans="1:5" ht="12.75" customHeight="1">
      <c r="A91" s="26" t="s">
        <v>12</v>
      </c>
      <c r="B91" s="26"/>
      <c r="C91" s="26"/>
      <c r="D91" s="26"/>
      <c r="E91" s="27"/>
    </row>
    <row r="92" spans="2:5" ht="12.75" customHeight="1">
      <c r="B92" s="2"/>
      <c r="C92" s="2"/>
      <c r="D92" s="2"/>
      <c r="E92" s="2"/>
    </row>
    <row r="93" spans="2:5" ht="12.75" customHeight="1">
      <c r="B93" s="2"/>
      <c r="C93" s="2"/>
      <c r="D93" s="2"/>
      <c r="E93" s="2"/>
    </row>
    <row r="94" spans="2:5" ht="12.75" customHeight="1">
      <c r="B94" s="2"/>
      <c r="C94" s="2"/>
      <c r="D94" s="2"/>
      <c r="E94" s="2"/>
    </row>
    <row r="95" spans="2:5" ht="12.75" customHeight="1">
      <c r="B95" s="2"/>
      <c r="C95" s="2"/>
      <c r="D95" s="2"/>
      <c r="E95" s="2"/>
    </row>
    <row r="96" spans="2:5" ht="12.75" customHeight="1">
      <c r="B96" s="2"/>
      <c r="C96" s="2"/>
      <c r="D96" s="2"/>
      <c r="E96" s="2"/>
    </row>
    <row r="97" spans="2:5" ht="12.75" customHeight="1">
      <c r="B97" s="2"/>
      <c r="C97" s="2"/>
      <c r="D97" s="2"/>
      <c r="E97" s="2"/>
    </row>
    <row r="98" spans="2:5" ht="12.75" customHeight="1">
      <c r="B98" s="2"/>
      <c r="C98" s="2"/>
      <c r="D98" s="2"/>
      <c r="E98" s="2"/>
    </row>
    <row r="99" spans="2:5" ht="12.75" customHeight="1">
      <c r="B99" s="2"/>
      <c r="C99" s="2"/>
      <c r="D99" s="2"/>
      <c r="E99" s="2"/>
    </row>
  </sheetData>
  <sheetProtection/>
  <mergeCells count="23">
    <mergeCell ref="A89:D89"/>
    <mergeCell ref="G5:M5"/>
    <mergeCell ref="N5:N7"/>
    <mergeCell ref="O5:R5"/>
    <mergeCell ref="G6:H6"/>
    <mergeCell ref="I6:I7"/>
    <mergeCell ref="J6:J7"/>
    <mergeCell ref="K6:K7"/>
    <mergeCell ref="M1:N1"/>
    <mergeCell ref="Q1:R1"/>
    <mergeCell ref="A2:R2"/>
    <mergeCell ref="A4:A7"/>
    <mergeCell ref="B4:B7"/>
    <mergeCell ref="C4:C7"/>
    <mergeCell ref="D4:D7"/>
    <mergeCell ref="Q6:Q7"/>
    <mergeCell ref="R6:R7"/>
    <mergeCell ref="E4:E7"/>
    <mergeCell ref="F4:R4"/>
    <mergeCell ref="F5:F7"/>
    <mergeCell ref="L6:L7"/>
    <mergeCell ref="M6:M7"/>
    <mergeCell ref="O6:O7"/>
  </mergeCells>
  <printOptions horizontalCentered="1"/>
  <pageMargins left="0.6694444444444444" right="0.27569444444444446" top="0.65" bottom="0.5902777777777778" header="0.5118055555555555" footer="0.5118055555555555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4.7109375" style="2" customWidth="1"/>
    <col min="2" max="2" width="40.140625" style="2" customWidth="1"/>
    <col min="3" max="3" width="14.00390625" style="2" customWidth="1"/>
    <col min="4" max="4" width="17.140625" style="2" customWidth="1"/>
    <col min="5" max="16384" width="9.140625" style="2" customWidth="1"/>
  </cols>
  <sheetData>
    <row r="1" ht="48.75" customHeight="1">
      <c r="D1" s="14" t="s">
        <v>36</v>
      </c>
    </row>
    <row r="2" spans="1:7" ht="45.75" customHeight="1">
      <c r="A2" s="122" t="s">
        <v>37</v>
      </c>
      <c r="B2" s="122"/>
      <c r="C2" s="122"/>
      <c r="D2" s="122"/>
      <c r="E2" s="28"/>
      <c r="F2" s="28"/>
      <c r="G2" s="29"/>
    </row>
    <row r="3" ht="9.75" customHeight="1">
      <c r="D3" s="4" t="s">
        <v>2</v>
      </c>
    </row>
    <row r="4" spans="1:4" ht="64.5" customHeight="1">
      <c r="A4" s="30" t="s">
        <v>38</v>
      </c>
      <c r="B4" s="30" t="s">
        <v>39</v>
      </c>
      <c r="C4" s="31" t="s">
        <v>40</v>
      </c>
      <c r="D4" s="31" t="s">
        <v>41</v>
      </c>
    </row>
    <row r="5" spans="1:4" s="33" customFormat="1" ht="10.5" customHeight="1">
      <c r="A5" s="32">
        <v>1</v>
      </c>
      <c r="B5" s="32">
        <v>2</v>
      </c>
      <c r="C5" s="32">
        <v>3</v>
      </c>
      <c r="D5" s="32">
        <v>4</v>
      </c>
    </row>
    <row r="6" spans="1:4" ht="18.75" customHeight="1">
      <c r="A6" s="136" t="s">
        <v>42</v>
      </c>
      <c r="B6" s="136"/>
      <c r="C6" s="35"/>
      <c r="D6" s="36">
        <f>D7+D8+D9+D10+D11+D12+D13+D14+D15</f>
        <v>2911156</v>
      </c>
    </row>
    <row r="7" spans="1:4" ht="18.75" customHeight="1">
      <c r="A7" s="37" t="s">
        <v>43</v>
      </c>
      <c r="B7" s="38" t="s">
        <v>44</v>
      </c>
      <c r="C7" s="37" t="s">
        <v>45</v>
      </c>
      <c r="D7" s="39">
        <v>2892819.71</v>
      </c>
    </row>
    <row r="8" spans="1:4" ht="18.75" customHeight="1">
      <c r="A8" s="40" t="s">
        <v>46</v>
      </c>
      <c r="B8" s="41" t="s">
        <v>47</v>
      </c>
      <c r="C8" s="40" t="s">
        <v>45</v>
      </c>
      <c r="D8" s="42"/>
    </row>
    <row r="9" spans="1:4" ht="51" customHeight="1">
      <c r="A9" s="40" t="s">
        <v>48</v>
      </c>
      <c r="B9" s="43" t="s">
        <v>49</v>
      </c>
      <c r="C9" s="40" t="s">
        <v>50</v>
      </c>
      <c r="D9" s="42"/>
    </row>
    <row r="10" spans="1:4" ht="18.75" customHeight="1">
      <c r="A10" s="40" t="s">
        <v>51</v>
      </c>
      <c r="B10" s="41" t="s">
        <v>52</v>
      </c>
      <c r="C10" s="40" t="s">
        <v>53</v>
      </c>
      <c r="D10" s="42"/>
    </row>
    <row r="11" spans="1:4" ht="18.75" customHeight="1">
      <c r="A11" s="40" t="s">
        <v>54</v>
      </c>
      <c r="B11" s="41" t="s">
        <v>55</v>
      </c>
      <c r="C11" s="40" t="s">
        <v>56</v>
      </c>
      <c r="D11" s="42"/>
    </row>
    <row r="12" spans="1:4" ht="18.75" customHeight="1">
      <c r="A12" s="40" t="s">
        <v>57</v>
      </c>
      <c r="B12" s="41" t="s">
        <v>58</v>
      </c>
      <c r="C12" s="40" t="s">
        <v>59</v>
      </c>
      <c r="D12" s="42"/>
    </row>
    <row r="13" spans="1:4" ht="18.75" customHeight="1">
      <c r="A13" s="40" t="s">
        <v>60</v>
      </c>
      <c r="B13" s="41" t="s">
        <v>61</v>
      </c>
      <c r="C13" s="40" t="s">
        <v>62</v>
      </c>
      <c r="D13" s="42"/>
    </row>
    <row r="14" spans="1:4" ht="18.75" customHeight="1">
      <c r="A14" s="40" t="s">
        <v>63</v>
      </c>
      <c r="B14" s="44" t="s">
        <v>64</v>
      </c>
      <c r="C14" s="45" t="s">
        <v>65</v>
      </c>
      <c r="D14" s="46"/>
    </row>
    <row r="15" spans="1:4" ht="18.75" customHeight="1">
      <c r="A15" s="47" t="s">
        <v>66</v>
      </c>
      <c r="B15" s="48" t="s">
        <v>67</v>
      </c>
      <c r="C15" s="49" t="s">
        <v>68</v>
      </c>
      <c r="D15" s="50">
        <v>18336.29</v>
      </c>
    </row>
    <row r="16" spans="1:4" ht="18.75" customHeight="1">
      <c r="A16" s="136" t="s">
        <v>69</v>
      </c>
      <c r="B16" s="136"/>
      <c r="C16" s="35"/>
      <c r="D16" s="36">
        <f>D17+D18+D19+D20+D21+D22+D23</f>
        <v>1499996</v>
      </c>
    </row>
    <row r="17" spans="1:4" ht="18.75" customHeight="1">
      <c r="A17" s="37" t="s">
        <v>43</v>
      </c>
      <c r="B17" s="38" t="s">
        <v>70</v>
      </c>
      <c r="C17" s="37" t="s">
        <v>71</v>
      </c>
      <c r="D17" s="39">
        <v>499996</v>
      </c>
    </row>
    <row r="18" spans="1:4" ht="18.75" customHeight="1">
      <c r="A18" s="40" t="s">
        <v>46</v>
      </c>
      <c r="B18" s="41" t="s">
        <v>72</v>
      </c>
      <c r="C18" s="40" t="s">
        <v>71</v>
      </c>
      <c r="D18" s="42"/>
    </row>
    <row r="19" spans="1:4" ht="38.25" customHeight="1">
      <c r="A19" s="40" t="s">
        <v>48</v>
      </c>
      <c r="B19" s="43" t="s">
        <v>73</v>
      </c>
      <c r="C19" s="40" t="s">
        <v>74</v>
      </c>
      <c r="D19" s="42"/>
    </row>
    <row r="20" spans="1:4" ht="18.75" customHeight="1">
      <c r="A20" s="40" t="s">
        <v>51</v>
      </c>
      <c r="B20" s="41" t="s">
        <v>75</v>
      </c>
      <c r="C20" s="40" t="s">
        <v>76</v>
      </c>
      <c r="D20" s="42"/>
    </row>
    <row r="21" spans="1:4" ht="18.75" customHeight="1">
      <c r="A21" s="40" t="s">
        <v>54</v>
      </c>
      <c r="B21" s="41" t="s">
        <v>77</v>
      </c>
      <c r="C21" s="40" t="s">
        <v>78</v>
      </c>
      <c r="D21" s="42"/>
    </row>
    <row r="22" spans="1:4" ht="18.75" customHeight="1">
      <c r="A22" s="40" t="s">
        <v>57</v>
      </c>
      <c r="B22" s="41" t="s">
        <v>79</v>
      </c>
      <c r="C22" s="40" t="s">
        <v>80</v>
      </c>
      <c r="D22" s="51">
        <v>1000000</v>
      </c>
    </row>
    <row r="23" spans="1:4" ht="18.75" customHeight="1">
      <c r="A23" s="45" t="s">
        <v>60</v>
      </c>
      <c r="B23" s="44" t="s">
        <v>81</v>
      </c>
      <c r="C23" s="45" t="s">
        <v>82</v>
      </c>
      <c r="D23" s="52"/>
    </row>
    <row r="24" spans="1:4" ht="15" customHeight="1">
      <c r="A24" s="53"/>
      <c r="B24" s="54"/>
      <c r="C24" s="54"/>
      <c r="D24" s="54"/>
    </row>
    <row r="25" spans="1:6" ht="12.75" customHeight="1">
      <c r="A25" s="55"/>
      <c r="B25" s="56"/>
      <c r="C25" s="56"/>
      <c r="D25" s="56"/>
      <c r="E25" s="57"/>
      <c r="F25" s="57"/>
    </row>
  </sheetData>
  <sheetProtection/>
  <mergeCells count="3">
    <mergeCell ref="A2:D2"/>
    <mergeCell ref="A6:B6"/>
    <mergeCell ref="A16:B16"/>
  </mergeCells>
  <printOptions horizontalCentered="1"/>
  <pageMargins left="0.5701388888888889" right="0.5402777777777777" top="1.1402777777777777" bottom="0.5902777777777778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9">
      <selection activeCell="G18" sqref="G18"/>
    </sheetView>
  </sheetViews>
  <sheetFormatPr defaultColWidth="8.7109375" defaultRowHeight="12.75" customHeight="1"/>
  <cols>
    <col min="1" max="1" width="6.00390625" style="2" customWidth="1"/>
    <col min="2" max="2" width="8.8515625" style="2" customWidth="1"/>
    <col min="3" max="3" width="6.8515625" style="2" customWidth="1"/>
    <col min="4" max="5" width="11.57421875" style="2" customWidth="1"/>
    <col min="6" max="6" width="11.7109375" style="2" customWidth="1"/>
    <col min="7" max="7" width="15.140625" style="2" customWidth="1"/>
    <col min="8" max="8" width="15.57421875" style="2" customWidth="1"/>
    <col min="9" max="9" width="14.28125" style="2" customWidth="1"/>
    <col min="10" max="10" width="13.00390625" style="2" customWidth="1"/>
    <col min="11" max="11" width="16.7109375" style="2" customWidth="1"/>
    <col min="12" max="12" width="15.00390625" style="2" customWidth="1"/>
    <col min="13" max="16384" width="8.7109375" style="1" customWidth="1"/>
  </cols>
  <sheetData>
    <row r="1" spans="11:12" ht="13.5" customHeight="1">
      <c r="K1" s="137"/>
      <c r="L1" s="137"/>
    </row>
    <row r="2" spans="11:12" ht="13.5" customHeight="1">
      <c r="K2" s="138" t="s">
        <v>83</v>
      </c>
      <c r="L2" s="138"/>
    </row>
    <row r="3" spans="11:12" ht="13.5" customHeight="1">
      <c r="K3" s="138" t="s">
        <v>84</v>
      </c>
      <c r="L3" s="138"/>
    </row>
    <row r="4" spans="11:12" ht="13.5" customHeight="1">
      <c r="K4" s="138" t="s">
        <v>85</v>
      </c>
      <c r="L4" s="138"/>
    </row>
    <row r="5" spans="11:12" ht="14.25" customHeight="1">
      <c r="K5" s="139" t="s">
        <v>86</v>
      </c>
      <c r="L5" s="139"/>
    </row>
    <row r="6" spans="1:11" ht="75" customHeight="1">
      <c r="A6" s="122" t="s">
        <v>87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6:12" ht="12" customHeight="1">
      <c r="F7" s="3"/>
      <c r="G7" s="3"/>
      <c r="H7" s="3"/>
      <c r="I7" s="3"/>
      <c r="J7" s="15"/>
      <c r="L7" s="4" t="s">
        <v>2</v>
      </c>
    </row>
    <row r="8" spans="1:12" s="58" customFormat="1" ht="17.25" customHeight="1">
      <c r="A8" s="117" t="s">
        <v>3</v>
      </c>
      <c r="B8" s="117" t="s">
        <v>4</v>
      </c>
      <c r="C8" s="117" t="s">
        <v>88</v>
      </c>
      <c r="D8" s="118" t="s">
        <v>89</v>
      </c>
      <c r="E8" s="140" t="s">
        <v>90</v>
      </c>
      <c r="F8" s="124" t="s">
        <v>8</v>
      </c>
      <c r="G8" s="124"/>
      <c r="H8" s="124"/>
      <c r="I8" s="124"/>
      <c r="J8" s="124"/>
      <c r="K8" s="124"/>
      <c r="L8" s="124"/>
    </row>
    <row r="9" spans="1:12" s="58" customFormat="1" ht="12" customHeight="1">
      <c r="A9" s="117"/>
      <c r="B9" s="117"/>
      <c r="C9" s="117"/>
      <c r="D9" s="118"/>
      <c r="E9" s="140"/>
      <c r="F9" s="125" t="s">
        <v>17</v>
      </c>
      <c r="G9" s="141" t="s">
        <v>8</v>
      </c>
      <c r="H9" s="141"/>
      <c r="I9" s="141"/>
      <c r="J9" s="141"/>
      <c r="K9" s="141"/>
      <c r="L9" s="125" t="s">
        <v>18</v>
      </c>
    </row>
    <row r="10" spans="1:12" s="58" customFormat="1" ht="31.5" customHeight="1">
      <c r="A10" s="117"/>
      <c r="B10" s="117"/>
      <c r="C10" s="117"/>
      <c r="D10" s="118"/>
      <c r="E10" s="140"/>
      <c r="F10" s="125"/>
      <c r="G10" s="135" t="s">
        <v>19</v>
      </c>
      <c r="H10" s="135"/>
      <c r="I10" s="123" t="s">
        <v>20</v>
      </c>
      <c r="J10" s="123" t="s">
        <v>21</v>
      </c>
      <c r="K10" s="123" t="s">
        <v>22</v>
      </c>
      <c r="L10" s="125"/>
    </row>
    <row r="11" spans="1:12" ht="100.5" customHeight="1">
      <c r="A11" s="117"/>
      <c r="B11" s="117"/>
      <c r="C11" s="117"/>
      <c r="D11" s="118"/>
      <c r="E11" s="140"/>
      <c r="F11" s="125"/>
      <c r="G11" s="16" t="s">
        <v>29</v>
      </c>
      <c r="H11" s="5" t="s">
        <v>30</v>
      </c>
      <c r="I11" s="123"/>
      <c r="J11" s="123"/>
      <c r="K11" s="123"/>
      <c r="L11" s="125"/>
    </row>
    <row r="12" spans="1:12" ht="11.25" customHeight="1">
      <c r="A12" s="59">
        <v>1</v>
      </c>
      <c r="B12" s="59">
        <v>2</v>
      </c>
      <c r="C12" s="59">
        <v>3</v>
      </c>
      <c r="D12" s="59">
        <v>4</v>
      </c>
      <c r="E12" s="60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</row>
    <row r="13" spans="1:12" ht="19.5" customHeight="1">
      <c r="A13" s="61">
        <v>750</v>
      </c>
      <c r="B13" s="61">
        <v>75011</v>
      </c>
      <c r="C13" s="61">
        <v>2010</v>
      </c>
      <c r="D13" s="62">
        <v>49800</v>
      </c>
      <c r="E13" s="62"/>
      <c r="F13" s="63"/>
      <c r="G13" s="63"/>
      <c r="H13" s="63"/>
      <c r="I13" s="63"/>
      <c r="J13" s="63"/>
      <c r="K13" s="63"/>
      <c r="L13" s="63"/>
    </row>
    <row r="14" spans="1:12" ht="19.5" customHeight="1">
      <c r="A14" s="61">
        <v>750</v>
      </c>
      <c r="B14" s="61">
        <v>75011</v>
      </c>
      <c r="C14" s="61">
        <v>4010</v>
      </c>
      <c r="D14" s="62"/>
      <c r="E14" s="62">
        <v>49800</v>
      </c>
      <c r="F14" s="64">
        <v>49800</v>
      </c>
      <c r="G14" s="64">
        <v>49800</v>
      </c>
      <c r="H14" s="64"/>
      <c r="I14" s="64"/>
      <c r="J14" s="64"/>
      <c r="K14" s="64"/>
      <c r="L14" s="64"/>
    </row>
    <row r="15" spans="1:12" ht="19.5" customHeight="1">
      <c r="A15" s="61">
        <v>751</v>
      </c>
      <c r="B15" s="61">
        <v>75101</v>
      </c>
      <c r="C15" s="61">
        <v>2010</v>
      </c>
      <c r="D15" s="62">
        <v>1051</v>
      </c>
      <c r="E15" s="62"/>
      <c r="F15" s="65"/>
      <c r="G15" s="65"/>
      <c r="H15" s="65"/>
      <c r="I15" s="65"/>
      <c r="J15" s="65"/>
      <c r="K15" s="65"/>
      <c r="L15" s="65"/>
    </row>
    <row r="16" spans="1:12" ht="19.5" customHeight="1">
      <c r="A16" s="61">
        <v>751</v>
      </c>
      <c r="B16" s="61">
        <v>75101</v>
      </c>
      <c r="C16" s="61">
        <v>4170</v>
      </c>
      <c r="D16" s="62"/>
      <c r="E16" s="62">
        <v>1051</v>
      </c>
      <c r="F16" s="65">
        <v>1051</v>
      </c>
      <c r="G16" s="65">
        <v>1051</v>
      </c>
      <c r="H16" s="65"/>
      <c r="I16" s="65"/>
      <c r="J16" s="65"/>
      <c r="K16" s="65"/>
      <c r="L16" s="65"/>
    </row>
    <row r="17" spans="1:12" ht="19.5" customHeight="1">
      <c r="A17" s="61">
        <v>852</v>
      </c>
      <c r="B17" s="61">
        <v>85203</v>
      </c>
      <c r="C17" s="61">
        <v>2010</v>
      </c>
      <c r="D17" s="62">
        <v>162000</v>
      </c>
      <c r="E17" s="62"/>
      <c r="F17" s="65"/>
      <c r="G17" s="65"/>
      <c r="H17" s="65"/>
      <c r="I17" s="65"/>
      <c r="J17" s="65"/>
      <c r="K17" s="65"/>
      <c r="L17" s="65"/>
    </row>
    <row r="18" spans="1:12" ht="19.5" customHeight="1">
      <c r="A18" s="61">
        <v>852</v>
      </c>
      <c r="B18" s="61">
        <v>85203</v>
      </c>
      <c r="C18" s="61">
        <v>2830</v>
      </c>
      <c r="D18" s="62"/>
      <c r="E18" s="62">
        <v>162000</v>
      </c>
      <c r="F18" s="65">
        <v>162000</v>
      </c>
      <c r="G18" s="65"/>
      <c r="H18" s="65"/>
      <c r="I18" s="65">
        <v>162000</v>
      </c>
      <c r="J18" s="65"/>
      <c r="K18" s="65"/>
      <c r="L18" s="65"/>
    </row>
    <row r="19" spans="1:12" ht="19.5" customHeight="1">
      <c r="A19" s="61">
        <v>852</v>
      </c>
      <c r="B19" s="61">
        <v>85212</v>
      </c>
      <c r="C19" s="61">
        <v>2010</v>
      </c>
      <c r="D19" s="62">
        <v>1443000</v>
      </c>
      <c r="E19" s="62"/>
      <c r="F19" s="65"/>
      <c r="G19" s="65"/>
      <c r="H19" s="65"/>
      <c r="I19" s="65"/>
      <c r="J19" s="65"/>
      <c r="K19" s="65"/>
      <c r="L19" s="65"/>
    </row>
    <row r="20" spans="1:12" ht="19.5" customHeight="1">
      <c r="A20" s="61">
        <v>852</v>
      </c>
      <c r="B20" s="61">
        <v>85212</v>
      </c>
      <c r="C20" s="61">
        <v>3110</v>
      </c>
      <c r="D20" s="62"/>
      <c r="E20" s="62">
        <v>1399800</v>
      </c>
      <c r="F20" s="65">
        <v>1399800</v>
      </c>
      <c r="G20" s="65"/>
      <c r="H20" s="65"/>
      <c r="I20" s="65"/>
      <c r="J20" s="65">
        <v>1399800</v>
      </c>
      <c r="K20" s="65"/>
      <c r="L20" s="65"/>
    </row>
    <row r="21" spans="1:12" ht="19.5" customHeight="1">
      <c r="A21" s="61">
        <v>852</v>
      </c>
      <c r="B21" s="61">
        <v>85212</v>
      </c>
      <c r="C21" s="61">
        <v>4010</v>
      </c>
      <c r="D21" s="62"/>
      <c r="E21" s="62">
        <v>40000</v>
      </c>
      <c r="F21" s="65">
        <v>40000</v>
      </c>
      <c r="G21" s="65">
        <v>40000</v>
      </c>
      <c r="H21" s="65"/>
      <c r="I21" s="65"/>
      <c r="J21" s="65"/>
      <c r="K21" s="65"/>
      <c r="L21" s="65"/>
    </row>
    <row r="22" spans="1:12" ht="19.5" customHeight="1">
      <c r="A22" s="61">
        <v>852</v>
      </c>
      <c r="B22" s="61">
        <v>85212</v>
      </c>
      <c r="C22" s="61">
        <v>4040</v>
      </c>
      <c r="D22" s="62"/>
      <c r="E22" s="62">
        <v>3200</v>
      </c>
      <c r="F22" s="65">
        <v>3200</v>
      </c>
      <c r="G22" s="65">
        <v>3200</v>
      </c>
      <c r="H22" s="65"/>
      <c r="I22" s="65"/>
      <c r="J22" s="65"/>
      <c r="K22" s="65"/>
      <c r="L22" s="65"/>
    </row>
    <row r="23" spans="1:12" ht="19.5" customHeight="1">
      <c r="A23" s="61">
        <v>852</v>
      </c>
      <c r="B23" s="61">
        <v>85213</v>
      </c>
      <c r="C23" s="61">
        <v>2010</v>
      </c>
      <c r="D23" s="62">
        <v>3000</v>
      </c>
      <c r="E23" s="62"/>
      <c r="F23" s="65"/>
      <c r="G23" s="65"/>
      <c r="H23" s="65"/>
      <c r="I23" s="65"/>
      <c r="J23" s="65"/>
      <c r="K23" s="65"/>
      <c r="L23" s="65"/>
    </row>
    <row r="24" spans="1:12" ht="19.5" customHeight="1">
      <c r="A24" s="61">
        <v>852</v>
      </c>
      <c r="B24" s="61">
        <v>85213</v>
      </c>
      <c r="C24" s="61">
        <v>4130</v>
      </c>
      <c r="D24" s="62"/>
      <c r="E24" s="62">
        <v>3000</v>
      </c>
      <c r="F24" s="65">
        <v>3000</v>
      </c>
      <c r="G24" s="65">
        <v>3000</v>
      </c>
      <c r="H24" s="65"/>
      <c r="I24" s="65"/>
      <c r="J24" s="65"/>
      <c r="K24" s="65"/>
      <c r="L24" s="65"/>
    </row>
    <row r="25" spans="1:12" ht="19.5" customHeight="1">
      <c r="A25" s="61">
        <v>852</v>
      </c>
      <c r="B25" s="61">
        <v>85228</v>
      </c>
      <c r="C25" s="61">
        <v>2010</v>
      </c>
      <c r="D25" s="62">
        <v>12000</v>
      </c>
      <c r="E25" s="62"/>
      <c r="F25" s="65"/>
      <c r="G25" s="65"/>
      <c r="H25" s="65"/>
      <c r="I25" s="65"/>
      <c r="J25" s="65"/>
      <c r="K25" s="65"/>
      <c r="L25" s="65"/>
    </row>
    <row r="26" spans="1:12" ht="19.5" customHeight="1">
      <c r="A26" s="61">
        <v>852</v>
      </c>
      <c r="B26" s="61">
        <v>85228</v>
      </c>
      <c r="C26" s="61">
        <v>4170</v>
      </c>
      <c r="D26" s="62"/>
      <c r="E26" s="62">
        <v>12000</v>
      </c>
      <c r="F26" s="65">
        <v>12000</v>
      </c>
      <c r="G26" s="65">
        <v>12000</v>
      </c>
      <c r="H26" s="65"/>
      <c r="I26" s="65"/>
      <c r="J26" s="65"/>
      <c r="K26" s="65"/>
      <c r="L26" s="65"/>
    </row>
    <row r="27" spans="1:12" ht="16.5" customHeight="1">
      <c r="A27" s="61"/>
      <c r="B27" s="61"/>
      <c r="C27" s="61"/>
      <c r="D27" s="62"/>
      <c r="E27" s="62"/>
      <c r="F27" s="65"/>
      <c r="G27" s="65"/>
      <c r="H27" s="65"/>
      <c r="I27" s="65"/>
      <c r="J27" s="65"/>
      <c r="K27" s="65"/>
      <c r="L27" s="65"/>
    </row>
    <row r="28" spans="1:12" ht="19.5" customHeight="1">
      <c r="A28" s="115" t="s">
        <v>91</v>
      </c>
      <c r="B28" s="115"/>
      <c r="C28" s="115"/>
      <c r="D28" s="66">
        <f>SUM(D13:D27)</f>
        <v>1670851</v>
      </c>
      <c r="E28" s="67">
        <f>SUM(E13:E27)</f>
        <v>1670851</v>
      </c>
      <c r="F28" s="68">
        <f>SUM(F13:F27)</f>
        <v>1670851</v>
      </c>
      <c r="G28" s="68">
        <f>SUM(G13:G27)</f>
        <v>109051</v>
      </c>
      <c r="H28" s="68"/>
      <c r="I28" s="68">
        <f>SUM(I13:I26)</f>
        <v>162000</v>
      </c>
      <c r="J28" s="68">
        <f>SUM(J13:J27)</f>
        <v>1399800</v>
      </c>
      <c r="K28" s="68"/>
      <c r="L28" s="68"/>
    </row>
    <row r="30" spans="1:9" ht="12.75" customHeight="1">
      <c r="A30" s="116" t="s">
        <v>92</v>
      </c>
      <c r="B30" s="116"/>
      <c r="C30" s="116"/>
      <c r="D30" s="116"/>
      <c r="E30" s="116"/>
      <c r="F30" s="116"/>
      <c r="G30" s="116"/>
      <c r="H30" s="116"/>
      <c r="I30" s="69"/>
    </row>
    <row r="31" spans="1:9" ht="12.75" customHeight="1">
      <c r="A31" s="116" t="s">
        <v>93</v>
      </c>
      <c r="B31" s="116"/>
      <c r="C31" s="116"/>
      <c r="D31" s="116"/>
      <c r="E31" s="116"/>
      <c r="F31" s="116"/>
      <c r="G31" s="116"/>
      <c r="H31" s="116"/>
      <c r="I31" s="69"/>
    </row>
  </sheetData>
  <sheetProtection/>
  <mergeCells count="22">
    <mergeCell ref="K10:K11"/>
    <mergeCell ref="A28:C28"/>
    <mergeCell ref="A30:H30"/>
    <mergeCell ref="A31:H31"/>
    <mergeCell ref="A8:A11"/>
    <mergeCell ref="B8:B11"/>
    <mergeCell ref="C8:C11"/>
    <mergeCell ref="D8:D11"/>
    <mergeCell ref="K5:L5"/>
    <mergeCell ref="A6:K6"/>
    <mergeCell ref="E8:E11"/>
    <mergeCell ref="F8:L8"/>
    <mergeCell ref="F9:F11"/>
    <mergeCell ref="G9:K9"/>
    <mergeCell ref="L9:L11"/>
    <mergeCell ref="G10:H10"/>
    <mergeCell ref="I10:I11"/>
    <mergeCell ref="J10:J11"/>
    <mergeCell ref="K1:L1"/>
    <mergeCell ref="K2:L2"/>
    <mergeCell ref="K3:L3"/>
    <mergeCell ref="K4:L4"/>
  </mergeCells>
  <printOptions horizontalCentered="1"/>
  <pageMargins left="0.5701388888888889" right="0.2701388888888889" top="0.4597222222222222" bottom="0.5097222222222222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D19" sqref="D19"/>
    </sheetView>
  </sheetViews>
  <sheetFormatPr defaultColWidth="8.7109375" defaultRowHeight="12.75" customHeight="1"/>
  <cols>
    <col min="1" max="1" width="5.57421875" style="2" customWidth="1"/>
    <col min="2" max="2" width="8.8515625" style="2" customWidth="1"/>
    <col min="3" max="3" width="5.28125" style="2" customWidth="1"/>
    <col min="4" max="4" width="14.28125" style="2" customWidth="1"/>
    <col min="5" max="5" width="13.7109375" style="2" customWidth="1"/>
    <col min="6" max="6" width="11.00390625" style="2" customWidth="1"/>
    <col min="7" max="7" width="15.140625" style="2" customWidth="1"/>
    <col min="8" max="8" width="15.8515625" style="2" customWidth="1"/>
    <col min="9" max="9" width="13.140625" style="2" customWidth="1"/>
    <col min="10" max="10" width="12.57421875" style="2" customWidth="1"/>
    <col min="11" max="11" width="18.140625" style="2" customWidth="1"/>
    <col min="12" max="12" width="15.00390625" style="2" customWidth="1"/>
    <col min="13" max="16384" width="8.7109375" style="1" customWidth="1"/>
  </cols>
  <sheetData>
    <row r="1" ht="69.75" customHeight="1">
      <c r="L1" s="14" t="s">
        <v>94</v>
      </c>
    </row>
    <row r="2" spans="1:11" ht="75" customHeight="1">
      <c r="A2" s="122" t="s">
        <v>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6:12" ht="12" customHeight="1">
      <c r="F3" s="3"/>
      <c r="G3" s="3"/>
      <c r="H3" s="3"/>
      <c r="I3" s="3"/>
      <c r="J3" s="15"/>
      <c r="L3" s="4" t="s">
        <v>2</v>
      </c>
    </row>
    <row r="4" spans="1:12" s="58" customFormat="1" ht="17.25" customHeight="1">
      <c r="A4" s="117" t="s">
        <v>3</v>
      </c>
      <c r="B4" s="117" t="s">
        <v>4</v>
      </c>
      <c r="C4" s="117" t="s">
        <v>88</v>
      </c>
      <c r="D4" s="118" t="s">
        <v>89</v>
      </c>
      <c r="E4" s="140" t="s">
        <v>90</v>
      </c>
      <c r="F4" s="124" t="s">
        <v>8</v>
      </c>
      <c r="G4" s="124"/>
      <c r="H4" s="124"/>
      <c r="I4" s="124"/>
      <c r="J4" s="124"/>
      <c r="K4" s="124"/>
      <c r="L4" s="124"/>
    </row>
    <row r="5" spans="1:12" s="58" customFormat="1" ht="12" customHeight="1">
      <c r="A5" s="117"/>
      <c r="B5" s="117"/>
      <c r="C5" s="117"/>
      <c r="D5" s="118"/>
      <c r="E5" s="140"/>
      <c r="F5" s="125" t="s">
        <v>17</v>
      </c>
      <c r="G5" s="141" t="s">
        <v>8</v>
      </c>
      <c r="H5" s="141"/>
      <c r="I5" s="141"/>
      <c r="J5" s="141"/>
      <c r="K5" s="141"/>
      <c r="L5" s="125" t="s">
        <v>18</v>
      </c>
    </row>
    <row r="6" spans="1:12" s="58" customFormat="1" ht="31.5" customHeight="1">
      <c r="A6" s="117"/>
      <c r="B6" s="117"/>
      <c r="C6" s="117"/>
      <c r="D6" s="118"/>
      <c r="E6" s="140"/>
      <c r="F6" s="125"/>
      <c r="G6" s="135" t="s">
        <v>19</v>
      </c>
      <c r="H6" s="135"/>
      <c r="I6" s="123" t="s">
        <v>20</v>
      </c>
      <c r="J6" s="123" t="s">
        <v>21</v>
      </c>
      <c r="K6" s="123" t="s">
        <v>22</v>
      </c>
      <c r="L6" s="125"/>
    </row>
    <row r="7" spans="1:12" ht="100.5" customHeight="1">
      <c r="A7" s="117"/>
      <c r="B7" s="117"/>
      <c r="C7" s="117"/>
      <c r="D7" s="118"/>
      <c r="E7" s="140"/>
      <c r="F7" s="125"/>
      <c r="G7" s="16" t="s">
        <v>29</v>
      </c>
      <c r="H7" s="5" t="s">
        <v>30</v>
      </c>
      <c r="I7" s="123"/>
      <c r="J7" s="123"/>
      <c r="K7" s="123"/>
      <c r="L7" s="125"/>
    </row>
    <row r="8" spans="1:12" ht="11.25" customHeight="1">
      <c r="A8" s="59">
        <v>1</v>
      </c>
      <c r="B8" s="59">
        <v>2</v>
      </c>
      <c r="C8" s="59">
        <v>3</v>
      </c>
      <c r="D8" s="59">
        <v>4</v>
      </c>
      <c r="E8" s="60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</row>
    <row r="9" spans="1:12" ht="19.5" customHeight="1">
      <c r="A9" s="61">
        <v>600</v>
      </c>
      <c r="B9" s="61">
        <v>60014</v>
      </c>
      <c r="C9" s="61">
        <v>6300</v>
      </c>
      <c r="D9" s="70">
        <v>250000</v>
      </c>
      <c r="E9" s="70"/>
      <c r="F9" s="71"/>
      <c r="G9" s="71"/>
      <c r="H9" s="71"/>
      <c r="I9" s="71"/>
      <c r="J9" s="71"/>
      <c r="K9" s="71"/>
      <c r="L9" s="71"/>
    </row>
    <row r="10" spans="1:12" ht="19.5" customHeight="1">
      <c r="A10" s="61">
        <v>600</v>
      </c>
      <c r="B10" s="61">
        <v>60014</v>
      </c>
      <c r="C10" s="61">
        <v>6050</v>
      </c>
      <c r="D10" s="70"/>
      <c r="E10" s="70">
        <v>250000</v>
      </c>
      <c r="F10" s="72"/>
      <c r="G10" s="72"/>
      <c r="H10" s="72"/>
      <c r="I10" s="72"/>
      <c r="J10" s="72"/>
      <c r="K10" s="72"/>
      <c r="L10" s="72">
        <v>250000</v>
      </c>
    </row>
    <row r="11" spans="1:12" ht="19.5" customHeight="1">
      <c r="A11" s="61"/>
      <c r="B11" s="61"/>
      <c r="C11" s="61"/>
      <c r="D11" s="70"/>
      <c r="E11" s="70"/>
      <c r="F11" s="72"/>
      <c r="G11" s="72"/>
      <c r="H11" s="72"/>
      <c r="I11" s="72"/>
      <c r="J11" s="72"/>
      <c r="K11" s="72"/>
      <c r="L11" s="72"/>
    </row>
    <row r="12" spans="1:12" ht="19.5" customHeight="1">
      <c r="A12" s="61"/>
      <c r="B12" s="61"/>
      <c r="C12" s="61"/>
      <c r="D12" s="70"/>
      <c r="E12" s="70"/>
      <c r="F12" s="72"/>
      <c r="G12" s="72"/>
      <c r="H12" s="72"/>
      <c r="I12" s="72"/>
      <c r="J12" s="72"/>
      <c r="K12" s="72"/>
      <c r="L12" s="72"/>
    </row>
    <row r="13" spans="1:12" ht="19.5" customHeight="1">
      <c r="A13" s="61"/>
      <c r="B13" s="61"/>
      <c r="C13" s="61"/>
      <c r="D13" s="70"/>
      <c r="E13" s="70"/>
      <c r="F13" s="72"/>
      <c r="G13" s="72"/>
      <c r="H13" s="72"/>
      <c r="I13" s="72"/>
      <c r="J13" s="72"/>
      <c r="K13" s="72"/>
      <c r="L13" s="72"/>
    </row>
    <row r="14" spans="1:12" ht="19.5" customHeight="1">
      <c r="A14" s="61"/>
      <c r="B14" s="61"/>
      <c r="C14" s="61"/>
      <c r="D14" s="70"/>
      <c r="E14" s="70"/>
      <c r="F14" s="72"/>
      <c r="G14" s="72"/>
      <c r="H14" s="72"/>
      <c r="I14" s="72"/>
      <c r="J14" s="72"/>
      <c r="K14" s="72"/>
      <c r="L14" s="72"/>
    </row>
    <row r="15" spans="1:12" ht="19.5" customHeight="1">
      <c r="A15" s="61"/>
      <c r="B15" s="61"/>
      <c r="C15" s="61"/>
      <c r="D15" s="70"/>
      <c r="E15" s="70"/>
      <c r="F15" s="72"/>
      <c r="G15" s="72"/>
      <c r="H15" s="72"/>
      <c r="I15" s="72"/>
      <c r="J15" s="72"/>
      <c r="K15" s="72"/>
      <c r="L15" s="72"/>
    </row>
    <row r="16" spans="1:12" ht="19.5" customHeight="1">
      <c r="A16" s="61"/>
      <c r="B16" s="61"/>
      <c r="C16" s="61"/>
      <c r="D16" s="70"/>
      <c r="E16" s="70"/>
      <c r="F16" s="72"/>
      <c r="G16" s="72"/>
      <c r="H16" s="72"/>
      <c r="I16" s="72"/>
      <c r="J16" s="72"/>
      <c r="K16" s="72"/>
      <c r="L16" s="72"/>
    </row>
    <row r="17" spans="1:12" ht="19.5" customHeight="1">
      <c r="A17" s="11"/>
      <c r="B17" s="11"/>
      <c r="C17" s="11"/>
      <c r="D17" s="73"/>
      <c r="E17" s="73"/>
      <c r="F17" s="74"/>
      <c r="G17" s="74"/>
      <c r="H17" s="74"/>
      <c r="I17" s="74"/>
      <c r="J17" s="74"/>
      <c r="K17" s="74"/>
      <c r="L17" s="74"/>
    </row>
    <row r="18" spans="1:12" ht="12" customHeight="1">
      <c r="A18" s="115" t="s">
        <v>91</v>
      </c>
      <c r="B18" s="115"/>
      <c r="C18" s="115"/>
      <c r="D18" s="66">
        <f>SUM(D9:D16)</f>
        <v>250000</v>
      </c>
      <c r="E18" s="75">
        <f>SUM(E10:E17)</f>
        <v>250000</v>
      </c>
      <c r="F18" s="68"/>
      <c r="G18" s="68"/>
      <c r="H18" s="68"/>
      <c r="I18" s="68"/>
      <c r="J18" s="68"/>
      <c r="K18" s="68"/>
      <c r="L18" s="68">
        <f>SUM(L9:L17)</f>
        <v>250000</v>
      </c>
    </row>
    <row r="20" spans="1:9" ht="12.75" customHeight="1">
      <c r="A20" s="116" t="s">
        <v>92</v>
      </c>
      <c r="B20" s="116"/>
      <c r="C20" s="116"/>
      <c r="D20" s="116"/>
      <c r="E20" s="116"/>
      <c r="F20" s="116"/>
      <c r="G20" s="116"/>
      <c r="H20" s="116"/>
      <c r="I20" s="69"/>
    </row>
    <row r="21" spans="1:9" ht="12.75" customHeight="1">
      <c r="A21" s="116" t="s">
        <v>93</v>
      </c>
      <c r="B21" s="116"/>
      <c r="C21" s="116"/>
      <c r="D21" s="116"/>
      <c r="E21" s="116"/>
      <c r="F21" s="116"/>
      <c r="G21" s="116"/>
      <c r="H21" s="116"/>
      <c r="I21" s="69"/>
    </row>
  </sheetData>
  <sheetProtection/>
  <mergeCells count="17">
    <mergeCell ref="K6:K7"/>
    <mergeCell ref="A18:C18"/>
    <mergeCell ref="A20:H20"/>
    <mergeCell ref="A21:H21"/>
    <mergeCell ref="G6:H6"/>
    <mergeCell ref="I6:I7"/>
    <mergeCell ref="J6:J7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</mergeCells>
  <printOptions horizontalCentered="1"/>
  <pageMargins left="0.5701388888888889" right="0.2701388888888889" top="0.75" bottom="0.5902777777777778" header="0.5118055555555555" footer="0.511805555555555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L1" sqref="L1"/>
    </sheetView>
  </sheetViews>
  <sheetFormatPr defaultColWidth="8.7109375" defaultRowHeight="12.75" customHeight="1"/>
  <cols>
    <col min="1" max="1" width="5.57421875" style="2" customWidth="1"/>
    <col min="2" max="2" width="8.8515625" style="2" customWidth="1"/>
    <col min="3" max="3" width="6.8515625" style="2" customWidth="1"/>
    <col min="4" max="4" width="14.28125" style="2" customWidth="1"/>
    <col min="5" max="5" width="11.28125" style="2" customWidth="1"/>
    <col min="6" max="6" width="12.7109375" style="2" customWidth="1"/>
    <col min="7" max="7" width="15.28125" style="2" customWidth="1"/>
    <col min="8" max="8" width="14.8515625" style="2" customWidth="1"/>
    <col min="9" max="9" width="13.28125" style="2" customWidth="1"/>
    <col min="10" max="10" width="12.57421875" style="2" customWidth="1"/>
    <col min="11" max="11" width="15.8515625" style="2" customWidth="1"/>
    <col min="12" max="12" width="15.00390625" style="2" customWidth="1"/>
    <col min="13" max="16384" width="8.7109375" style="1" customWidth="1"/>
  </cols>
  <sheetData>
    <row r="1" ht="81.75" customHeight="1">
      <c r="L1" s="14" t="s">
        <v>96</v>
      </c>
    </row>
    <row r="2" spans="1:11" ht="75" customHeight="1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6:12" ht="12" customHeight="1">
      <c r="F3" s="3"/>
      <c r="G3" s="3"/>
      <c r="H3" s="3"/>
      <c r="I3" s="3"/>
      <c r="J3" s="15"/>
      <c r="L3" s="4" t="s">
        <v>2</v>
      </c>
    </row>
    <row r="4" spans="1:12" s="58" customFormat="1" ht="17.25" customHeight="1">
      <c r="A4" s="117" t="s">
        <v>3</v>
      </c>
      <c r="B4" s="117" t="s">
        <v>4</v>
      </c>
      <c r="C4" s="117" t="s">
        <v>88</v>
      </c>
      <c r="D4" s="118" t="s">
        <v>89</v>
      </c>
      <c r="E4" s="140" t="s">
        <v>90</v>
      </c>
      <c r="F4" s="124" t="s">
        <v>8</v>
      </c>
      <c r="G4" s="124"/>
      <c r="H4" s="124"/>
      <c r="I4" s="124"/>
      <c r="J4" s="124"/>
      <c r="K4" s="124"/>
      <c r="L4" s="124"/>
    </row>
    <row r="5" spans="1:12" s="58" customFormat="1" ht="12" customHeight="1">
      <c r="A5" s="117"/>
      <c r="B5" s="117"/>
      <c r="C5" s="117"/>
      <c r="D5" s="118"/>
      <c r="E5" s="140"/>
      <c r="F5" s="125" t="s">
        <v>17</v>
      </c>
      <c r="G5" s="141" t="s">
        <v>8</v>
      </c>
      <c r="H5" s="141"/>
      <c r="I5" s="141"/>
      <c r="J5" s="141"/>
      <c r="K5" s="141"/>
      <c r="L5" s="125" t="s">
        <v>18</v>
      </c>
    </row>
    <row r="6" spans="1:12" s="58" customFormat="1" ht="31.5" customHeight="1">
      <c r="A6" s="117"/>
      <c r="B6" s="117"/>
      <c r="C6" s="117"/>
      <c r="D6" s="118"/>
      <c r="E6" s="140"/>
      <c r="F6" s="125"/>
      <c r="G6" s="135" t="s">
        <v>19</v>
      </c>
      <c r="H6" s="135"/>
      <c r="I6" s="123" t="s">
        <v>20</v>
      </c>
      <c r="J6" s="123" t="s">
        <v>21</v>
      </c>
      <c r="K6" s="123" t="s">
        <v>22</v>
      </c>
      <c r="L6" s="125"/>
    </row>
    <row r="7" spans="1:12" ht="100.5" customHeight="1">
      <c r="A7" s="117"/>
      <c r="B7" s="117"/>
      <c r="C7" s="117"/>
      <c r="D7" s="118"/>
      <c r="E7" s="140"/>
      <c r="F7" s="125"/>
      <c r="G7" s="16" t="s">
        <v>29</v>
      </c>
      <c r="H7" s="5" t="s">
        <v>30</v>
      </c>
      <c r="I7" s="123"/>
      <c r="J7" s="123"/>
      <c r="K7" s="123"/>
      <c r="L7" s="125"/>
    </row>
    <row r="8" spans="1:12" ht="11.25" customHeight="1">
      <c r="A8" s="59">
        <v>1</v>
      </c>
      <c r="B8" s="59">
        <v>2</v>
      </c>
      <c r="C8" s="59">
        <v>3</v>
      </c>
      <c r="D8" s="59">
        <v>4</v>
      </c>
      <c r="E8" s="60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</row>
    <row r="9" spans="1:12" ht="19.5" customHeight="1">
      <c r="A9" s="61"/>
      <c r="B9" s="61"/>
      <c r="C9" s="61"/>
      <c r="D9" s="61"/>
      <c r="E9" s="61"/>
      <c r="F9" s="9"/>
      <c r="G9" s="9"/>
      <c r="H9" s="9"/>
      <c r="I9" s="9"/>
      <c r="J9" s="9"/>
      <c r="K9" s="9"/>
      <c r="L9" s="9"/>
    </row>
    <row r="10" spans="1:12" ht="19.5" customHeight="1">
      <c r="A10" s="61"/>
      <c r="B10" s="61"/>
      <c r="C10" s="61"/>
      <c r="D10" s="61"/>
      <c r="E10" s="61"/>
      <c r="F10" s="10"/>
      <c r="G10" s="10"/>
      <c r="H10" s="10"/>
      <c r="I10" s="10"/>
      <c r="J10" s="10"/>
      <c r="K10" s="10"/>
      <c r="L10" s="10"/>
    </row>
    <row r="11" spans="1:12" ht="19.5" customHeight="1">
      <c r="A11" s="61"/>
      <c r="B11" s="61"/>
      <c r="C11" s="61"/>
      <c r="D11" s="61"/>
      <c r="E11" s="61"/>
      <c r="F11" s="10"/>
      <c r="G11" s="10"/>
      <c r="H11" s="10"/>
      <c r="I11" s="10"/>
      <c r="J11" s="10"/>
      <c r="K11" s="10"/>
      <c r="L11" s="10"/>
    </row>
    <row r="12" spans="1:12" ht="19.5" customHeight="1">
      <c r="A12" s="61"/>
      <c r="B12" s="61"/>
      <c r="C12" s="61"/>
      <c r="D12" s="61"/>
      <c r="E12" s="61"/>
      <c r="F12" s="10"/>
      <c r="G12" s="10"/>
      <c r="H12" s="10"/>
      <c r="I12" s="10"/>
      <c r="J12" s="10"/>
      <c r="K12" s="10"/>
      <c r="L12" s="10"/>
    </row>
    <row r="13" spans="1:12" ht="19.5" customHeight="1">
      <c r="A13" s="61"/>
      <c r="B13" s="61"/>
      <c r="C13" s="61"/>
      <c r="D13" s="61"/>
      <c r="E13" s="61"/>
      <c r="F13" s="10"/>
      <c r="G13" s="10"/>
      <c r="H13" s="10"/>
      <c r="I13" s="10"/>
      <c r="J13" s="10"/>
      <c r="K13" s="10"/>
      <c r="L13" s="10"/>
    </row>
    <row r="14" spans="1:12" ht="19.5" customHeight="1">
      <c r="A14" s="61"/>
      <c r="B14" s="61"/>
      <c r="C14" s="61"/>
      <c r="D14" s="61"/>
      <c r="E14" s="61"/>
      <c r="F14" s="10"/>
      <c r="G14" s="10"/>
      <c r="H14" s="10"/>
      <c r="I14" s="10"/>
      <c r="J14" s="10"/>
      <c r="K14" s="10"/>
      <c r="L14" s="10"/>
    </row>
    <row r="15" spans="1:12" ht="19.5" customHeight="1">
      <c r="A15" s="61"/>
      <c r="B15" s="61"/>
      <c r="C15" s="61"/>
      <c r="D15" s="61"/>
      <c r="E15" s="61"/>
      <c r="F15" s="10"/>
      <c r="G15" s="10"/>
      <c r="H15" s="10"/>
      <c r="I15" s="10"/>
      <c r="J15" s="10"/>
      <c r="K15" s="10"/>
      <c r="L15" s="10"/>
    </row>
    <row r="16" spans="1:12" ht="19.5" customHeight="1">
      <c r="A16" s="11"/>
      <c r="B16" s="11"/>
      <c r="C16" s="11"/>
      <c r="D16" s="11"/>
      <c r="E16" s="11"/>
      <c r="F16" s="12"/>
      <c r="G16" s="12"/>
      <c r="H16" s="12"/>
      <c r="I16" s="12"/>
      <c r="J16" s="12"/>
      <c r="K16" s="12"/>
      <c r="L16" s="12"/>
    </row>
    <row r="17" spans="1:12" ht="19.5" customHeight="1">
      <c r="A17" s="115" t="s">
        <v>91</v>
      </c>
      <c r="B17" s="115"/>
      <c r="C17" s="115"/>
      <c r="D17" s="115"/>
      <c r="E17" s="76"/>
      <c r="F17" s="13"/>
      <c r="G17" s="13"/>
      <c r="H17" s="13"/>
      <c r="I17" s="13"/>
      <c r="J17" s="13"/>
      <c r="K17" s="13"/>
      <c r="L17" s="13"/>
    </row>
    <row r="19" spans="1:9" ht="12.75" customHeight="1">
      <c r="A19" s="116" t="s">
        <v>92</v>
      </c>
      <c r="B19" s="116"/>
      <c r="C19" s="116"/>
      <c r="D19" s="116"/>
      <c r="E19" s="116"/>
      <c r="F19" s="116"/>
      <c r="G19" s="116"/>
      <c r="H19" s="116"/>
      <c r="I19" s="69"/>
    </row>
    <row r="20" spans="1:9" ht="12.75" customHeight="1">
      <c r="A20" s="116" t="s">
        <v>93</v>
      </c>
      <c r="B20" s="116"/>
      <c r="C20" s="116"/>
      <c r="D20" s="116"/>
      <c r="E20" s="116"/>
      <c r="F20" s="116"/>
      <c r="G20" s="116"/>
      <c r="H20" s="116"/>
      <c r="I20" s="69"/>
    </row>
  </sheetData>
  <sheetProtection/>
  <mergeCells count="17">
    <mergeCell ref="K6:K7"/>
    <mergeCell ref="A17:D17"/>
    <mergeCell ref="A19:H19"/>
    <mergeCell ref="A20:H20"/>
    <mergeCell ref="G6:H6"/>
    <mergeCell ref="I6:I7"/>
    <mergeCell ref="J6:J7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</mergeCells>
  <printOptions horizontalCentered="1"/>
  <pageMargins left="0.5701388888888889" right="0.2701388888888889" top="0.75" bottom="0.5902777777777778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0">
      <selection activeCell="E49" sqref="E49"/>
    </sheetView>
  </sheetViews>
  <sheetFormatPr defaultColWidth="8.7109375" defaultRowHeight="12.75" customHeight="1"/>
  <cols>
    <col min="1" max="1" width="6.00390625" style="1" customWidth="1"/>
    <col min="2" max="2" width="10.140625" style="1" customWidth="1"/>
    <col min="3" max="3" width="6.00390625" style="1" customWidth="1"/>
    <col min="4" max="4" width="35.7109375" style="1" customWidth="1"/>
    <col min="5" max="5" width="18.00390625" style="1" customWidth="1"/>
    <col min="6" max="7" width="18.00390625" style="2" customWidth="1"/>
    <col min="8" max="16384" width="8.7109375" style="1" customWidth="1"/>
  </cols>
  <sheetData>
    <row r="1" spans="6:7" ht="48.75" customHeight="1">
      <c r="F1" s="121" t="s">
        <v>98</v>
      </c>
      <c r="G1" s="121"/>
    </row>
    <row r="2" spans="1:7" ht="47.25" customHeight="1">
      <c r="A2" s="122" t="s">
        <v>99</v>
      </c>
      <c r="B2" s="122"/>
      <c r="C2" s="122"/>
      <c r="D2" s="122"/>
      <c r="E2" s="122"/>
      <c r="F2" s="122"/>
      <c r="G2" s="122"/>
    </row>
    <row r="3" spans="1:7" ht="9.75" customHeight="1">
      <c r="A3" s="3"/>
      <c r="B3" s="3"/>
      <c r="C3" s="3"/>
      <c r="D3" s="3"/>
      <c r="E3" s="3"/>
      <c r="F3" s="3"/>
      <c r="G3" s="4" t="s">
        <v>2</v>
      </c>
    </row>
    <row r="4" spans="1:7" s="6" customFormat="1" ht="15" customHeight="1">
      <c r="A4" s="123" t="s">
        <v>3</v>
      </c>
      <c r="B4" s="123" t="s">
        <v>14</v>
      </c>
      <c r="C4" s="123" t="s">
        <v>15</v>
      </c>
      <c r="D4" s="123" t="s">
        <v>100</v>
      </c>
      <c r="E4" s="123" t="s">
        <v>101</v>
      </c>
      <c r="F4" s="123" t="s">
        <v>8</v>
      </c>
      <c r="G4" s="123"/>
    </row>
    <row r="5" spans="1:7" s="7" customFormat="1" ht="51" customHeight="1">
      <c r="A5" s="123"/>
      <c r="B5" s="123"/>
      <c r="C5" s="123"/>
      <c r="D5" s="123"/>
      <c r="E5" s="123"/>
      <c r="F5" s="5" t="s">
        <v>102</v>
      </c>
      <c r="G5" s="5" t="s">
        <v>103</v>
      </c>
    </row>
    <row r="6" spans="1:7" s="6" customFormat="1" ht="12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s="6" customFormat="1" ht="12.75" customHeight="1">
      <c r="A7" s="9">
        <v>921</v>
      </c>
      <c r="B7" s="9">
        <v>92195</v>
      </c>
      <c r="C7" s="9"/>
      <c r="D7" s="9" t="s">
        <v>104</v>
      </c>
      <c r="E7" s="77">
        <v>7500</v>
      </c>
      <c r="F7" s="77">
        <v>0</v>
      </c>
      <c r="G7" s="77">
        <v>7500</v>
      </c>
    </row>
    <row r="8" spans="1:7" s="6" customFormat="1" ht="12.75" customHeight="1">
      <c r="A8" s="10">
        <v>921</v>
      </c>
      <c r="B8" s="10">
        <v>92195</v>
      </c>
      <c r="C8" s="10">
        <v>4210</v>
      </c>
      <c r="D8" s="10" t="s">
        <v>104</v>
      </c>
      <c r="E8" s="78">
        <v>6000</v>
      </c>
      <c r="F8" s="78">
        <v>0</v>
      </c>
      <c r="G8" s="78">
        <v>6000</v>
      </c>
    </row>
    <row r="9" spans="1:7" s="6" customFormat="1" ht="12.75" customHeight="1">
      <c r="A9" s="10">
        <v>921</v>
      </c>
      <c r="B9" s="10">
        <v>92195</v>
      </c>
      <c r="C9" s="10">
        <v>4300</v>
      </c>
      <c r="D9" s="10" t="s">
        <v>104</v>
      </c>
      <c r="E9" s="78">
        <v>1500</v>
      </c>
      <c r="F9" s="78">
        <v>0</v>
      </c>
      <c r="G9" s="78">
        <v>1500</v>
      </c>
    </row>
    <row r="10" spans="1:7" s="6" customFormat="1" ht="12.75" customHeight="1">
      <c r="A10" s="10"/>
      <c r="B10" s="10"/>
      <c r="C10" s="10"/>
      <c r="D10" s="10"/>
      <c r="E10" s="78"/>
      <c r="F10" s="78"/>
      <c r="G10" s="78"/>
    </row>
    <row r="11" spans="1:7" s="6" customFormat="1" ht="12.75" customHeight="1">
      <c r="A11" s="10">
        <v>921</v>
      </c>
      <c r="B11" s="10">
        <v>92195</v>
      </c>
      <c r="C11" s="10"/>
      <c r="D11" s="10" t="s">
        <v>105</v>
      </c>
      <c r="E11" s="78">
        <v>14000</v>
      </c>
      <c r="F11" s="78">
        <v>0</v>
      </c>
      <c r="G11" s="78">
        <v>14000</v>
      </c>
    </row>
    <row r="12" spans="1:7" s="6" customFormat="1" ht="12.75" customHeight="1">
      <c r="A12" s="10">
        <v>921</v>
      </c>
      <c r="B12" s="10">
        <v>92195</v>
      </c>
      <c r="C12" s="10">
        <v>4210</v>
      </c>
      <c r="D12" s="10" t="s">
        <v>105</v>
      </c>
      <c r="E12" s="78">
        <v>12000</v>
      </c>
      <c r="F12" s="78">
        <v>0</v>
      </c>
      <c r="G12" s="78">
        <v>12000</v>
      </c>
    </row>
    <row r="13" spans="1:7" s="6" customFormat="1" ht="12.75" customHeight="1">
      <c r="A13" s="10">
        <v>921</v>
      </c>
      <c r="B13" s="10">
        <v>92195</v>
      </c>
      <c r="C13" s="10">
        <v>4300</v>
      </c>
      <c r="D13" s="10" t="s">
        <v>105</v>
      </c>
      <c r="E13" s="78">
        <v>2000</v>
      </c>
      <c r="F13" s="78">
        <v>0</v>
      </c>
      <c r="G13" s="78">
        <v>2000</v>
      </c>
    </row>
    <row r="14" spans="1:7" s="6" customFormat="1" ht="12.75" customHeight="1">
      <c r="A14" s="10"/>
      <c r="B14" s="10"/>
      <c r="C14" s="10"/>
      <c r="D14" s="10"/>
      <c r="E14" s="78"/>
      <c r="F14" s="78"/>
      <c r="G14" s="78"/>
    </row>
    <row r="15" spans="1:7" s="6" customFormat="1" ht="12.75" customHeight="1">
      <c r="A15" s="10">
        <v>921</v>
      </c>
      <c r="B15" s="10">
        <v>92195</v>
      </c>
      <c r="C15" s="10"/>
      <c r="D15" s="10" t="s">
        <v>106</v>
      </c>
      <c r="E15" s="78">
        <v>7500</v>
      </c>
      <c r="F15" s="78">
        <v>0</v>
      </c>
      <c r="G15" s="78">
        <v>7500</v>
      </c>
    </row>
    <row r="16" spans="1:7" s="6" customFormat="1" ht="12.75" customHeight="1">
      <c r="A16" s="10">
        <v>921</v>
      </c>
      <c r="B16" s="10">
        <v>92195</v>
      </c>
      <c r="C16" s="10">
        <v>4210</v>
      </c>
      <c r="D16" s="10" t="s">
        <v>106</v>
      </c>
      <c r="E16" s="78">
        <v>7000</v>
      </c>
      <c r="F16" s="78">
        <v>0</v>
      </c>
      <c r="G16" s="78">
        <v>7000</v>
      </c>
    </row>
    <row r="17" spans="1:7" s="6" customFormat="1" ht="12.75" customHeight="1">
      <c r="A17" s="10">
        <v>921</v>
      </c>
      <c r="B17" s="10">
        <v>92195</v>
      </c>
      <c r="C17" s="10">
        <v>4300</v>
      </c>
      <c r="D17" s="10" t="s">
        <v>106</v>
      </c>
      <c r="E17" s="78">
        <v>500</v>
      </c>
      <c r="F17" s="78">
        <v>0</v>
      </c>
      <c r="G17" s="78">
        <v>500</v>
      </c>
    </row>
    <row r="18" spans="1:7" s="6" customFormat="1" ht="12.75" customHeight="1">
      <c r="A18" s="10"/>
      <c r="B18" s="10"/>
      <c r="C18" s="10"/>
      <c r="D18" s="10"/>
      <c r="E18" s="78"/>
      <c r="F18" s="78"/>
      <c r="G18" s="78"/>
    </row>
    <row r="19" spans="1:7" s="6" customFormat="1" ht="12.75" customHeight="1">
      <c r="A19" s="10">
        <v>921</v>
      </c>
      <c r="B19" s="10">
        <v>92195</v>
      </c>
      <c r="C19" s="10"/>
      <c r="D19" s="10" t="s">
        <v>107</v>
      </c>
      <c r="E19" s="78">
        <v>10000</v>
      </c>
      <c r="F19" s="78">
        <v>0</v>
      </c>
      <c r="G19" s="78">
        <v>10000</v>
      </c>
    </row>
    <row r="20" spans="1:7" s="6" customFormat="1" ht="12.75" customHeight="1">
      <c r="A20" s="10">
        <v>921</v>
      </c>
      <c r="B20" s="10">
        <v>92195</v>
      </c>
      <c r="C20" s="10">
        <v>4210</v>
      </c>
      <c r="D20" s="10" t="s">
        <v>107</v>
      </c>
      <c r="E20" s="78">
        <v>8000</v>
      </c>
      <c r="F20" s="78">
        <v>0</v>
      </c>
      <c r="G20" s="78">
        <v>8000</v>
      </c>
    </row>
    <row r="21" spans="1:7" s="6" customFormat="1" ht="12.75" customHeight="1">
      <c r="A21" s="10">
        <v>921</v>
      </c>
      <c r="B21" s="10">
        <v>92195</v>
      </c>
      <c r="C21" s="10">
        <v>4300</v>
      </c>
      <c r="D21" s="10" t="s">
        <v>107</v>
      </c>
      <c r="E21" s="78">
        <v>2000</v>
      </c>
      <c r="F21" s="78">
        <v>0</v>
      </c>
      <c r="G21" s="78">
        <v>2000</v>
      </c>
    </row>
    <row r="22" spans="1:7" s="6" customFormat="1" ht="12.75" customHeight="1">
      <c r="A22" s="10"/>
      <c r="B22" s="10"/>
      <c r="C22" s="10"/>
      <c r="D22" s="10"/>
      <c r="E22" s="78"/>
      <c r="F22" s="78"/>
      <c r="G22" s="78"/>
    </row>
    <row r="23" spans="1:7" s="6" customFormat="1" ht="12.75" customHeight="1">
      <c r="A23" s="10">
        <v>921</v>
      </c>
      <c r="B23" s="10">
        <v>92195</v>
      </c>
      <c r="C23" s="10"/>
      <c r="D23" s="10" t="s">
        <v>108</v>
      </c>
      <c r="E23" s="78">
        <v>8000</v>
      </c>
      <c r="F23" s="78">
        <v>0</v>
      </c>
      <c r="G23" s="78">
        <v>8000</v>
      </c>
    </row>
    <row r="24" spans="1:7" s="6" customFormat="1" ht="12.75" customHeight="1">
      <c r="A24" s="10">
        <v>921</v>
      </c>
      <c r="B24" s="10">
        <v>92195</v>
      </c>
      <c r="C24" s="10">
        <v>4210</v>
      </c>
      <c r="D24" s="10" t="s">
        <v>108</v>
      </c>
      <c r="E24" s="78">
        <v>7000</v>
      </c>
      <c r="F24" s="78">
        <v>0</v>
      </c>
      <c r="G24" s="78">
        <v>7000</v>
      </c>
    </row>
    <row r="25" spans="1:7" s="6" customFormat="1" ht="12.75" customHeight="1">
      <c r="A25" s="10">
        <v>921</v>
      </c>
      <c r="B25" s="10">
        <v>92195</v>
      </c>
      <c r="C25" s="10">
        <v>4300</v>
      </c>
      <c r="D25" s="10" t="s">
        <v>108</v>
      </c>
      <c r="E25" s="78">
        <v>1000</v>
      </c>
      <c r="F25" s="78">
        <v>0</v>
      </c>
      <c r="G25" s="78">
        <v>1000</v>
      </c>
    </row>
    <row r="26" spans="1:7" s="6" customFormat="1" ht="12.75" customHeight="1">
      <c r="A26" s="10"/>
      <c r="B26" s="10"/>
      <c r="C26" s="10"/>
      <c r="D26" s="10"/>
      <c r="E26" s="78"/>
      <c r="F26" s="78"/>
      <c r="G26" s="78"/>
    </row>
    <row r="27" spans="1:7" s="6" customFormat="1" ht="12.75" customHeight="1">
      <c r="A27" s="10">
        <v>921</v>
      </c>
      <c r="B27" s="10">
        <v>92195</v>
      </c>
      <c r="C27" s="10"/>
      <c r="D27" s="10" t="s">
        <v>109</v>
      </c>
      <c r="E27" s="78">
        <v>22000</v>
      </c>
      <c r="F27" s="78">
        <v>0</v>
      </c>
      <c r="G27" s="78">
        <v>22000</v>
      </c>
    </row>
    <row r="28" spans="1:7" s="6" customFormat="1" ht="12.75" customHeight="1">
      <c r="A28" s="10">
        <v>921</v>
      </c>
      <c r="B28" s="10">
        <v>92195</v>
      </c>
      <c r="C28" s="10">
        <v>4210</v>
      </c>
      <c r="D28" s="10" t="s">
        <v>109</v>
      </c>
      <c r="E28" s="78">
        <v>20000</v>
      </c>
      <c r="F28" s="78">
        <v>0</v>
      </c>
      <c r="G28" s="78">
        <v>20000</v>
      </c>
    </row>
    <row r="29" spans="1:7" s="6" customFormat="1" ht="12.75" customHeight="1">
      <c r="A29" s="10">
        <v>921</v>
      </c>
      <c r="B29" s="10">
        <v>92195</v>
      </c>
      <c r="C29" s="10">
        <v>4300</v>
      </c>
      <c r="D29" s="10" t="s">
        <v>109</v>
      </c>
      <c r="E29" s="78">
        <v>2000</v>
      </c>
      <c r="F29" s="78">
        <v>0</v>
      </c>
      <c r="G29" s="78">
        <v>2000</v>
      </c>
    </row>
    <row r="30" spans="1:7" s="6" customFormat="1" ht="12.75" customHeight="1">
      <c r="A30" s="10"/>
      <c r="B30" s="10"/>
      <c r="C30" s="10"/>
      <c r="D30" s="10"/>
      <c r="E30" s="78"/>
      <c r="F30" s="78"/>
      <c r="G30" s="78"/>
    </row>
    <row r="31" spans="1:7" s="6" customFormat="1" ht="12.75" customHeight="1">
      <c r="A31" s="10">
        <v>921</v>
      </c>
      <c r="B31" s="10">
        <v>92195</v>
      </c>
      <c r="C31" s="10"/>
      <c r="D31" s="10" t="s">
        <v>110</v>
      </c>
      <c r="E31" s="78">
        <v>20000</v>
      </c>
      <c r="F31" s="78">
        <v>0</v>
      </c>
      <c r="G31" s="78">
        <v>20000</v>
      </c>
    </row>
    <row r="32" spans="1:7" s="6" customFormat="1" ht="12.75" customHeight="1">
      <c r="A32" s="10">
        <v>921</v>
      </c>
      <c r="B32" s="10">
        <v>92195</v>
      </c>
      <c r="C32" s="10">
        <v>4210</v>
      </c>
      <c r="D32" s="10" t="s">
        <v>110</v>
      </c>
      <c r="E32" s="78">
        <v>19000</v>
      </c>
      <c r="F32" s="78">
        <v>0</v>
      </c>
      <c r="G32" s="78">
        <v>19000</v>
      </c>
    </row>
    <row r="33" spans="1:7" s="6" customFormat="1" ht="12.75" customHeight="1">
      <c r="A33" s="10">
        <v>921</v>
      </c>
      <c r="B33" s="10">
        <v>92195</v>
      </c>
      <c r="C33" s="10">
        <v>4300</v>
      </c>
      <c r="D33" s="10" t="s">
        <v>110</v>
      </c>
      <c r="E33" s="78">
        <v>1000</v>
      </c>
      <c r="F33" s="78">
        <v>0</v>
      </c>
      <c r="G33" s="78">
        <v>1000</v>
      </c>
    </row>
    <row r="34" spans="1:7" s="6" customFormat="1" ht="12.75" customHeight="1">
      <c r="A34" s="10"/>
      <c r="B34" s="10"/>
      <c r="C34" s="10"/>
      <c r="D34" s="10"/>
      <c r="E34" s="78"/>
      <c r="F34" s="78"/>
      <c r="G34" s="78"/>
    </row>
    <row r="35" spans="1:7" s="6" customFormat="1" ht="12.75" customHeight="1">
      <c r="A35" s="10">
        <v>921</v>
      </c>
      <c r="B35" s="10">
        <v>92195</v>
      </c>
      <c r="C35" s="10"/>
      <c r="D35" s="10" t="s">
        <v>111</v>
      </c>
      <c r="E35" s="78">
        <v>25000</v>
      </c>
      <c r="F35" s="78">
        <v>0</v>
      </c>
      <c r="G35" s="78">
        <v>25000</v>
      </c>
    </row>
    <row r="36" spans="1:7" s="6" customFormat="1" ht="12.75" customHeight="1">
      <c r="A36" s="10">
        <v>921</v>
      </c>
      <c r="B36" s="10">
        <v>92195</v>
      </c>
      <c r="C36" s="10"/>
      <c r="D36" s="10" t="s">
        <v>111</v>
      </c>
      <c r="E36" s="78">
        <v>24000</v>
      </c>
      <c r="F36" s="78">
        <v>0</v>
      </c>
      <c r="G36" s="78">
        <v>24000</v>
      </c>
    </row>
    <row r="37" spans="1:7" s="6" customFormat="1" ht="12.75" customHeight="1">
      <c r="A37" s="10">
        <v>921</v>
      </c>
      <c r="B37" s="10">
        <v>92195</v>
      </c>
      <c r="C37" s="10"/>
      <c r="D37" s="10" t="s">
        <v>111</v>
      </c>
      <c r="E37" s="78">
        <v>1000</v>
      </c>
      <c r="F37" s="78">
        <v>0</v>
      </c>
      <c r="G37" s="78">
        <v>1000</v>
      </c>
    </row>
    <row r="38" spans="1:7" s="6" customFormat="1" ht="12.75" customHeight="1">
      <c r="A38" s="10"/>
      <c r="B38" s="10"/>
      <c r="C38" s="10"/>
      <c r="D38" s="10"/>
      <c r="E38" s="78"/>
      <c r="F38" s="78"/>
      <c r="G38" s="78"/>
    </row>
    <row r="39" spans="1:7" s="6" customFormat="1" ht="12.75" customHeight="1">
      <c r="A39" s="10">
        <v>921</v>
      </c>
      <c r="B39" s="10">
        <v>92195</v>
      </c>
      <c r="C39" s="10"/>
      <c r="D39" s="10" t="s">
        <v>112</v>
      </c>
      <c r="E39" s="78">
        <v>30000</v>
      </c>
      <c r="F39" s="78">
        <v>0</v>
      </c>
      <c r="G39" s="78">
        <v>30000</v>
      </c>
    </row>
    <row r="40" spans="1:7" s="6" customFormat="1" ht="12.75" customHeight="1">
      <c r="A40" s="10">
        <v>921</v>
      </c>
      <c r="B40" s="10">
        <v>92195</v>
      </c>
      <c r="C40" s="10">
        <v>4210</v>
      </c>
      <c r="D40" s="10" t="s">
        <v>112</v>
      </c>
      <c r="E40" s="78">
        <v>29000</v>
      </c>
      <c r="F40" s="78">
        <v>0</v>
      </c>
      <c r="G40" s="78">
        <v>29000</v>
      </c>
    </row>
    <row r="41" spans="1:7" s="6" customFormat="1" ht="12.75" customHeight="1">
      <c r="A41" s="79">
        <v>921</v>
      </c>
      <c r="B41" s="79">
        <v>92195</v>
      </c>
      <c r="C41" s="79">
        <v>4300</v>
      </c>
      <c r="D41" s="79" t="s">
        <v>112</v>
      </c>
      <c r="E41" s="80">
        <v>1000</v>
      </c>
      <c r="F41" s="80">
        <v>0</v>
      </c>
      <c r="G41" s="80">
        <v>1000</v>
      </c>
    </row>
    <row r="42" spans="1:7" ht="12.75" customHeight="1">
      <c r="A42" s="119" t="s">
        <v>11</v>
      </c>
      <c r="B42" s="119"/>
      <c r="C42" s="119"/>
      <c r="D42" s="119"/>
      <c r="E42" s="68">
        <f>E7+E11+E15+E19+E23+E27+E31+E35+E39</f>
        <v>144000</v>
      </c>
      <c r="F42" s="68">
        <v>0</v>
      </c>
      <c r="G42" s="68">
        <f>G7+G11+G15+G19+G23+G27+G31+G35+G39</f>
        <v>144000</v>
      </c>
    </row>
    <row r="43" spans="2:5" ht="12.75" customHeight="1">
      <c r="B43" s="2"/>
      <c r="C43" s="2"/>
      <c r="D43" s="2"/>
      <c r="E43" s="2"/>
    </row>
    <row r="44" spans="1:5" ht="12.75" customHeight="1">
      <c r="A44" s="120" t="s">
        <v>113</v>
      </c>
      <c r="B44" s="120"/>
      <c r="C44" s="120"/>
      <c r="D44" s="120"/>
      <c r="E44" s="2"/>
    </row>
    <row r="45" spans="2:5" ht="12.75" customHeight="1">
      <c r="B45" s="2"/>
      <c r="C45" s="2"/>
      <c r="D45" s="2"/>
      <c r="E45" s="2"/>
    </row>
    <row r="46" spans="2:5" ht="12.75" customHeight="1">
      <c r="B46" s="2"/>
      <c r="C46" s="2"/>
      <c r="D46" s="2"/>
      <c r="E46" s="2"/>
    </row>
    <row r="47" spans="2:5" ht="12.75" customHeight="1">
      <c r="B47" s="2"/>
      <c r="C47" s="2"/>
      <c r="D47" s="2"/>
      <c r="E47" s="2"/>
    </row>
    <row r="48" spans="2:5" ht="12.75" customHeight="1">
      <c r="B48" s="2"/>
      <c r="C48" s="2"/>
      <c r="D48" s="2"/>
      <c r="E48" s="2"/>
    </row>
    <row r="49" spans="2:5" ht="12.75" customHeight="1">
      <c r="B49" s="2"/>
      <c r="C49" s="2"/>
      <c r="D49" s="2"/>
      <c r="E49" s="2"/>
    </row>
    <row r="50" spans="2:5" ht="12.75" customHeight="1">
      <c r="B50" s="2"/>
      <c r="C50" s="2"/>
      <c r="D50" s="2"/>
      <c r="E50" s="2"/>
    </row>
    <row r="51" spans="2:5" ht="12.75" customHeight="1">
      <c r="B51" s="2"/>
      <c r="C51" s="2"/>
      <c r="D51" s="2"/>
      <c r="E51" s="2"/>
    </row>
    <row r="52" spans="2:5" ht="12.75" customHeight="1">
      <c r="B52" s="2"/>
      <c r="C52" s="2"/>
      <c r="D52" s="2"/>
      <c r="E52" s="2"/>
    </row>
  </sheetData>
  <sheetProtection/>
  <mergeCells count="10">
    <mergeCell ref="A42:D42"/>
    <mergeCell ref="A44:D44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798611111111111" right="0.5402777777777777" top="1.0298611111111111" bottom="0.5902777777777778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L4" sqref="L4"/>
    </sheetView>
  </sheetViews>
  <sheetFormatPr defaultColWidth="8.7109375" defaultRowHeight="12.75" customHeight="1"/>
  <cols>
    <col min="1" max="1" width="4.7109375" style="1" customWidth="1"/>
    <col min="2" max="2" width="30.00390625" style="1" customWidth="1"/>
    <col min="3" max="3" width="16.140625" style="1" customWidth="1"/>
    <col min="4" max="4" width="10.7109375" style="1" customWidth="1"/>
    <col min="5" max="5" width="10.28125" style="1" customWidth="1"/>
    <col min="6" max="6" width="8.7109375" style="1" customWidth="1"/>
    <col min="7" max="7" width="10.8515625" style="1" customWidth="1"/>
    <col min="8" max="8" width="9.7109375" style="1" customWidth="1"/>
    <col min="9" max="9" width="10.57421875" style="1" customWidth="1"/>
    <col min="10" max="10" width="19.421875" style="1" customWidth="1"/>
    <col min="11" max="16384" width="8.7109375" style="1" customWidth="1"/>
  </cols>
  <sheetData>
    <row r="1" ht="48.75" customHeight="1">
      <c r="J1" s="14" t="s">
        <v>114</v>
      </c>
    </row>
    <row r="2" spans="1:10" ht="48" customHeight="1">
      <c r="A2" s="122" t="s">
        <v>115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10" ht="30" customHeight="1">
      <c r="A4" s="117"/>
      <c r="B4" s="117" t="s">
        <v>116</v>
      </c>
      <c r="C4" s="142" t="s">
        <v>117</v>
      </c>
      <c r="D4" s="142" t="s">
        <v>118</v>
      </c>
      <c r="E4" s="142"/>
      <c r="F4" s="142"/>
      <c r="G4" s="142"/>
      <c r="H4" s="142" t="s">
        <v>119</v>
      </c>
      <c r="I4" s="142"/>
      <c r="J4" s="142" t="s">
        <v>120</v>
      </c>
    </row>
    <row r="5" spans="1:10" ht="12" customHeight="1">
      <c r="A5" s="117"/>
      <c r="B5" s="117"/>
      <c r="C5" s="142"/>
      <c r="D5" s="142" t="s">
        <v>121</v>
      </c>
      <c r="E5" s="117" t="s">
        <v>26</v>
      </c>
      <c r="F5" s="117"/>
      <c r="G5" s="117"/>
      <c r="H5" s="142" t="s">
        <v>121</v>
      </c>
      <c r="I5" s="142" t="s">
        <v>122</v>
      </c>
      <c r="J5" s="142"/>
    </row>
    <row r="6" spans="1:10" ht="18" customHeight="1">
      <c r="A6" s="117"/>
      <c r="B6" s="117"/>
      <c r="C6" s="142"/>
      <c r="D6" s="142"/>
      <c r="E6" s="142" t="s">
        <v>123</v>
      </c>
      <c r="F6" s="117" t="s">
        <v>8</v>
      </c>
      <c r="G6" s="117"/>
      <c r="H6" s="142"/>
      <c r="I6" s="142"/>
      <c r="J6" s="142"/>
    </row>
    <row r="7" spans="1:10" ht="42" customHeight="1">
      <c r="A7" s="117"/>
      <c r="B7" s="117"/>
      <c r="C7" s="142"/>
      <c r="D7" s="142"/>
      <c r="E7" s="142"/>
      <c r="F7" s="31" t="s">
        <v>124</v>
      </c>
      <c r="G7" s="31" t="s">
        <v>125</v>
      </c>
      <c r="H7" s="142"/>
      <c r="I7" s="142"/>
      <c r="J7" s="142"/>
    </row>
    <row r="8" spans="1:10" ht="12.75" customHeight="1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</row>
    <row r="9" spans="1:13" ht="29.25" customHeight="1">
      <c r="A9" s="34" t="s">
        <v>126</v>
      </c>
      <c r="B9" s="81" t="s">
        <v>127</v>
      </c>
      <c r="C9" s="76"/>
      <c r="D9" s="76"/>
      <c r="E9" s="76"/>
      <c r="F9" s="76"/>
      <c r="G9" s="76"/>
      <c r="H9" s="76"/>
      <c r="I9" s="76"/>
      <c r="J9" s="76"/>
      <c r="M9" s="1" t="s">
        <v>128</v>
      </c>
    </row>
    <row r="10" spans="1:10" ht="19.5" customHeight="1">
      <c r="A10" s="82"/>
      <c r="B10" s="83" t="s">
        <v>8</v>
      </c>
      <c r="C10" s="76"/>
      <c r="D10" s="76"/>
      <c r="E10" s="76"/>
      <c r="F10" s="76"/>
      <c r="G10" s="76"/>
      <c r="H10" s="76"/>
      <c r="I10" s="76"/>
      <c r="J10" s="76"/>
    </row>
    <row r="11" spans="1:10" ht="19.5" customHeight="1">
      <c r="A11" s="82"/>
      <c r="B11" s="84" t="s">
        <v>43</v>
      </c>
      <c r="C11" s="76"/>
      <c r="D11" s="76"/>
      <c r="E11" s="76"/>
      <c r="F11" s="76"/>
      <c r="G11" s="76"/>
      <c r="H11" s="76"/>
      <c r="I11" s="76"/>
      <c r="J11" s="76"/>
    </row>
    <row r="12" spans="1:10" ht="19.5" customHeight="1">
      <c r="A12" s="82"/>
      <c r="B12" s="84" t="s">
        <v>46</v>
      </c>
      <c r="C12" s="76"/>
      <c r="D12" s="76"/>
      <c r="E12" s="76"/>
      <c r="F12" s="76"/>
      <c r="G12" s="76"/>
      <c r="H12" s="76"/>
      <c r="I12" s="76"/>
      <c r="J12" s="76"/>
    </row>
    <row r="13" spans="1:10" ht="19.5" customHeight="1">
      <c r="A13" s="82"/>
      <c r="B13" s="84" t="s">
        <v>48</v>
      </c>
      <c r="C13" s="76"/>
      <c r="D13" s="76"/>
      <c r="E13" s="76"/>
      <c r="F13" s="76"/>
      <c r="G13" s="76"/>
      <c r="H13" s="76"/>
      <c r="I13" s="76"/>
      <c r="J13" s="76"/>
    </row>
  </sheetData>
  <sheetProtection/>
  <mergeCells count="13">
    <mergeCell ref="I5:I7"/>
    <mergeCell ref="E6:E7"/>
    <mergeCell ref="F6:G6"/>
    <mergeCell ref="A2:J2"/>
    <mergeCell ref="A4:A7"/>
    <mergeCell ref="B4:B7"/>
    <mergeCell ref="C4:C7"/>
    <mergeCell ref="D4:G4"/>
    <mergeCell ref="H4:I4"/>
    <mergeCell ref="J4:J7"/>
    <mergeCell ref="D5:D7"/>
    <mergeCell ref="E5:G5"/>
    <mergeCell ref="H5:H7"/>
  </mergeCells>
  <printOptions horizontalCentered="1"/>
  <pageMargins left="0.5701388888888889" right="0.5402777777777777" top="0.4597222222222222" bottom="0.3798611111111111" header="0.5118055555555555" footer="0.5118055555555555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B36" sqref="B36"/>
    </sheetView>
  </sheetViews>
  <sheetFormatPr defaultColWidth="8.7109375" defaultRowHeight="12.75" customHeight="1"/>
  <cols>
    <col min="1" max="1" width="4.7109375" style="1" customWidth="1"/>
    <col min="2" max="2" width="30.00390625" style="1" customWidth="1"/>
    <col min="3" max="3" width="15.140625" style="1" customWidth="1"/>
    <col min="4" max="4" width="10.7109375" style="1" customWidth="1"/>
    <col min="5" max="5" width="9.7109375" style="1" customWidth="1"/>
    <col min="6" max="6" width="14.140625" style="1" customWidth="1"/>
    <col min="7" max="7" width="19.421875" style="1" customWidth="1"/>
    <col min="8" max="16384" width="8.7109375" style="1" customWidth="1"/>
  </cols>
  <sheetData>
    <row r="1" ht="48.75" customHeight="1">
      <c r="G1" s="14" t="s">
        <v>129</v>
      </c>
    </row>
    <row r="2" spans="1:6" ht="48" customHeight="1">
      <c r="A2" s="122" t="s">
        <v>130</v>
      </c>
      <c r="B2" s="122"/>
      <c r="C2" s="122"/>
      <c r="D2" s="122"/>
      <c r="E2" s="122"/>
      <c r="F2" s="122"/>
    </row>
    <row r="3" spans="1:7" ht="9.75" customHeight="1">
      <c r="A3" s="2"/>
      <c r="B3" s="2"/>
      <c r="C3" s="2"/>
      <c r="D3" s="2"/>
      <c r="E3" s="2"/>
      <c r="G3" s="4" t="s">
        <v>2</v>
      </c>
    </row>
    <row r="4" spans="1:7" ht="30" customHeight="1">
      <c r="A4" s="117"/>
      <c r="B4" s="117" t="s">
        <v>116</v>
      </c>
      <c r="C4" s="142" t="s">
        <v>117</v>
      </c>
      <c r="D4" s="142" t="s">
        <v>131</v>
      </c>
      <c r="E4" s="142" t="s">
        <v>132</v>
      </c>
      <c r="F4" s="142" t="s">
        <v>120</v>
      </c>
      <c r="G4" s="142" t="s">
        <v>133</v>
      </c>
    </row>
    <row r="5" spans="1:7" ht="12" customHeight="1">
      <c r="A5" s="117"/>
      <c r="B5" s="117"/>
      <c r="C5" s="142"/>
      <c r="D5" s="142"/>
      <c r="E5" s="142"/>
      <c r="F5" s="142"/>
      <c r="G5" s="142"/>
    </row>
    <row r="6" spans="1:7" ht="18" customHeight="1">
      <c r="A6" s="117"/>
      <c r="B6" s="117"/>
      <c r="C6" s="142"/>
      <c r="D6" s="142"/>
      <c r="E6" s="142"/>
      <c r="F6" s="142"/>
      <c r="G6" s="142"/>
    </row>
    <row r="7" spans="1:7" ht="42" customHeight="1">
      <c r="A7" s="117"/>
      <c r="B7" s="117"/>
      <c r="C7" s="142"/>
      <c r="D7" s="142"/>
      <c r="E7" s="142"/>
      <c r="F7" s="142"/>
      <c r="G7" s="142"/>
    </row>
    <row r="8" spans="1:7" ht="12.75" customHeight="1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</row>
    <row r="9" spans="1:7" ht="19.5" customHeight="1">
      <c r="A9" s="61"/>
      <c r="B9" s="85" t="s">
        <v>8</v>
      </c>
      <c r="C9" s="61"/>
      <c r="D9" s="61"/>
      <c r="E9" s="61"/>
      <c r="F9" s="61"/>
      <c r="G9" s="61"/>
    </row>
    <row r="10" spans="1:7" ht="19.5" customHeight="1">
      <c r="A10" s="61"/>
      <c r="B10" s="86" t="s">
        <v>43</v>
      </c>
      <c r="C10" s="61"/>
      <c r="D10" s="61"/>
      <c r="E10" s="61"/>
      <c r="F10" s="61"/>
      <c r="G10" s="61"/>
    </row>
    <row r="11" spans="1:7" ht="19.5" customHeight="1">
      <c r="A11" s="61"/>
      <c r="B11" s="86" t="s">
        <v>46</v>
      </c>
      <c r="C11" s="61"/>
      <c r="D11" s="61"/>
      <c r="E11" s="61"/>
      <c r="F11" s="61"/>
      <c r="G11" s="61"/>
    </row>
    <row r="12" spans="1:7" ht="19.5" customHeight="1">
      <c r="A12" s="11"/>
      <c r="B12" s="87" t="s">
        <v>48</v>
      </c>
      <c r="C12" s="11"/>
      <c r="D12" s="11"/>
      <c r="E12" s="11"/>
      <c r="F12" s="11"/>
      <c r="G12" s="11"/>
    </row>
    <row r="13" spans="1:7" s="88" customFormat="1" ht="19.5" customHeight="1">
      <c r="A13" s="136" t="s">
        <v>91</v>
      </c>
      <c r="B13" s="136"/>
      <c r="C13" s="81"/>
      <c r="D13" s="81"/>
      <c r="E13" s="81"/>
      <c r="F13" s="81"/>
      <c r="G13" s="81"/>
    </row>
    <row r="14" ht="15" customHeight="1"/>
    <row r="15" ht="12.75" customHeight="1">
      <c r="A15" s="89"/>
    </row>
    <row r="16" ht="12.75" customHeight="1">
      <c r="A16" s="89"/>
    </row>
    <row r="17" ht="12.75" customHeight="1">
      <c r="A17" s="89"/>
    </row>
    <row r="18" ht="12.75" customHeight="1">
      <c r="A18" s="89"/>
    </row>
  </sheetData>
  <sheetProtection/>
  <mergeCells count="9">
    <mergeCell ref="G4:G7"/>
    <mergeCell ref="A13:B13"/>
    <mergeCell ref="A2:F2"/>
    <mergeCell ref="A4:A7"/>
    <mergeCell ref="B4:B7"/>
    <mergeCell ref="C4:C7"/>
    <mergeCell ref="D4:D7"/>
    <mergeCell ref="E4:E7"/>
    <mergeCell ref="F4:F7"/>
  </mergeCells>
  <printOptions horizontalCentered="1"/>
  <pageMargins left="0.5701388888888889" right="0.5402777777777777" top="0.4597222222222222" bottom="0.3798611111111111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Drabik</cp:lastModifiedBy>
  <cp:lastPrinted>2011-01-04T09:00:25Z</cp:lastPrinted>
  <dcterms:modified xsi:type="dcterms:W3CDTF">2011-01-04T09:03:11Z</dcterms:modified>
  <cp:category/>
  <cp:version/>
  <cp:contentType/>
  <cp:contentStatus/>
</cp:coreProperties>
</file>